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5 February 1st\"/>
    </mc:Choice>
  </mc:AlternateContent>
  <xr:revisionPtr revIDLastSave="0" documentId="13_ncr:1_{A20EA684-9813-4467-8176-61CBAFA22782}" xr6:coauthVersionLast="45" xr6:coauthVersionMax="45" xr10:uidLastSave="{00000000-0000-0000-0000-000000000000}"/>
  <bookViews>
    <workbookView xWindow="-28920" yWindow="-2115" windowWidth="29040" windowHeight="15840" xr2:uid="{FF43243A-606F-4BF9-AD5C-57EC9AD0B685}"/>
  </bookViews>
  <sheets>
    <sheet name="FLKRS Overall" sheetId="1" r:id="rId1"/>
    <sheet name="FLKRS By Elementary School" sheetId="6" r:id="rId2"/>
  </sheets>
  <definedNames>
    <definedName name="_xlnm.Print_Titles" localSheetId="1">'FLKRS By Elementary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4" i="6" l="1"/>
  <c r="E167" i="6"/>
  <c r="E166" i="6"/>
  <c r="E165" i="6"/>
  <c r="E172" i="6"/>
  <c r="K17" i="1"/>
  <c r="K16" i="1"/>
  <c r="I17" i="1"/>
  <c r="I16" i="1"/>
  <c r="G17" i="1"/>
  <c r="G16" i="1"/>
  <c r="E32" i="1"/>
  <c r="E28" i="1"/>
  <c r="E27" i="1"/>
  <c r="E26" i="1"/>
  <c r="E25" i="1"/>
  <c r="D62" i="6" l="1"/>
  <c r="C62" i="6"/>
  <c r="D72" i="6"/>
  <c r="C72" i="6"/>
  <c r="D142" i="6"/>
  <c r="C142" i="6"/>
  <c r="D94" i="6"/>
  <c r="D92" i="6"/>
  <c r="C92" i="6"/>
  <c r="E85" i="6"/>
  <c r="E55" i="6"/>
  <c r="E34" i="1" l="1"/>
  <c r="E33" i="1"/>
  <c r="K15" i="1" l="1"/>
  <c r="K11" i="1"/>
  <c r="K10" i="1"/>
  <c r="K9" i="1"/>
  <c r="K8" i="1"/>
  <c r="K7" i="1"/>
  <c r="I15" i="1"/>
  <c r="I11" i="1"/>
  <c r="I10" i="1"/>
  <c r="I9" i="1"/>
  <c r="I8" i="1"/>
  <c r="I7" i="1"/>
  <c r="G15" i="1"/>
  <c r="G10" i="1"/>
  <c r="G9" i="1"/>
  <c r="G8" i="1"/>
  <c r="G7" i="1"/>
  <c r="D174" i="6" l="1"/>
  <c r="C174" i="6"/>
  <c r="D173" i="6"/>
  <c r="C173" i="6"/>
  <c r="E174" i="6"/>
  <c r="D164" i="6"/>
  <c r="D163" i="6"/>
  <c r="C163" i="6"/>
  <c r="D162" i="6"/>
  <c r="C162" i="6"/>
  <c r="E157" i="6"/>
  <c r="E155" i="6"/>
  <c r="D152" i="6"/>
  <c r="C152" i="6"/>
  <c r="E145" i="6"/>
  <c r="D132" i="6"/>
  <c r="C132" i="6"/>
  <c r="D124" i="6"/>
  <c r="C124" i="6"/>
  <c r="D123" i="6"/>
  <c r="C123" i="6"/>
  <c r="D122" i="6"/>
  <c r="C122" i="6"/>
  <c r="E117" i="6"/>
  <c r="E116" i="6"/>
  <c r="E115" i="6"/>
  <c r="D113" i="6"/>
  <c r="C113" i="6"/>
  <c r="D112" i="6"/>
  <c r="C112" i="6"/>
  <c r="E107" i="6"/>
  <c r="E105" i="6"/>
  <c r="D104" i="6"/>
  <c r="D103" i="6"/>
  <c r="D102" i="6"/>
  <c r="C102" i="6"/>
  <c r="E95" i="6"/>
  <c r="D84" i="6"/>
  <c r="C84" i="6"/>
  <c r="D83" i="6"/>
  <c r="D82" i="6"/>
  <c r="C82" i="6"/>
  <c r="E76" i="6"/>
  <c r="E75" i="6"/>
  <c r="D74" i="6"/>
  <c r="E65" i="6"/>
  <c r="D52" i="6"/>
  <c r="C52" i="6"/>
  <c r="E45" i="6"/>
  <c r="D42" i="6"/>
  <c r="C42" i="6"/>
  <c r="E36" i="6"/>
  <c r="D32" i="6"/>
  <c r="C32" i="6"/>
  <c r="D24" i="6"/>
  <c r="C24" i="6"/>
  <c r="D23" i="6"/>
  <c r="D22" i="6"/>
  <c r="C22" i="6"/>
  <c r="E16" i="6"/>
  <c r="E15" i="6"/>
  <c r="D14" i="6"/>
  <c r="C14" i="6"/>
  <c r="D13" i="6"/>
  <c r="D12" i="6"/>
  <c r="C12" i="6"/>
  <c r="E6" i="6"/>
  <c r="E5" i="6"/>
  <c r="E124" i="6" l="1"/>
  <c r="E24" i="6"/>
  <c r="E14" i="6"/>
  <c r="E142" i="6"/>
  <c r="E72" i="6"/>
  <c r="E62" i="6"/>
  <c r="E102" i="6"/>
  <c r="E92" i="6"/>
  <c r="E173" i="6"/>
  <c r="E52" i="6"/>
  <c r="E123" i="6"/>
  <c r="E22" i="6"/>
  <c r="E12" i="6"/>
  <c r="E152" i="6"/>
  <c r="E32" i="6"/>
  <c r="E42" i="6"/>
  <c r="E132" i="6"/>
  <c r="E82" i="6"/>
  <c r="E122" i="6"/>
  <c r="E162" i="6"/>
  <c r="E112" i="6"/>
  <c r="E113" i="6"/>
  <c r="E163" i="6"/>
  <c r="E168" i="6" l="1"/>
</calcChain>
</file>

<file path=xl/sharedStrings.xml><?xml version="1.0" encoding="utf-8"?>
<sst xmlns="http://schemas.openxmlformats.org/spreadsheetml/2006/main" count="499" uniqueCount="87">
  <si>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</si>
  <si>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</si>
  <si>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</si>
  <si>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</si>
  <si>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</si>
  <si>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</si>
  <si>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</si>
  <si>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</si>
  <si>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</si>
  <si>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</si>
  <si>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</si>
  <si>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</si>
  <si>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</si>
  <si>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State Total</t>
  </si>
  <si>
    <t>19-20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</si>
  <si>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</si>
  <si>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</si>
  <si>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</si>
  <si>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</si>
  <si>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</si>
  <si>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</si>
  <si>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</si>
  <si>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</si>
  <si>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</si>
  <si>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</si>
  <si>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</si>
  <si>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</si>
  <si>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</si>
  <si>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</si>
  <si>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</si>
  <si>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</si>
  <si>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</si>
  <si>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</si>
  <si>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2020-2021 SDIRC AAAP Goal 1: Student Achievement Progress Report</t>
  </si>
  <si>
    <t xml:space="preserve">** To protect the privacy of individual students, data are not reported when the total number of students in a group is fewer than 10. 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</si>
  <si>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</si>
  <si>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</si>
  <si>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</si>
  <si>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</si>
  <si>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</si>
  <si>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</si>
  <si>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</si>
  <si>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</si>
  <si>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 xml:space="preserve">5 Year Baseline for Florida Kindergarten Readiness Screener (FLKRS) </t>
  </si>
  <si>
    <t>Pass/
Total</t>
  </si>
  <si>
    <t>Readiness
Rate</t>
  </si>
  <si>
    <t>The STAR Early Literacy  Kindergarten Readiness Screener was first offered Fall of 2017. Therefore, there is no data to report for 2015-16 or 2016-17 school years.</t>
  </si>
  <si>
    <t>362/602</t>
  </si>
  <si>
    <t>96/273</t>
  </si>
  <si>
    <t>90/229</t>
  </si>
  <si>
    <t>30/58</t>
  </si>
  <si>
    <t>&lt;10</t>
  </si>
  <si>
    <t>586/1177</t>
  </si>
  <si>
    <t>376/591</t>
  </si>
  <si>
    <t>98/242</t>
  </si>
  <si>
    <t>91/211</t>
  </si>
  <si>
    <t>22/41</t>
  </si>
  <si>
    <t>14/20</t>
  </si>
  <si>
    <t>602/1107</t>
  </si>
  <si>
    <t>369/618</t>
  </si>
  <si>
    <t>131/306</t>
  </si>
  <si>
    <t>89/229</t>
  </si>
  <si>
    <t>25/46</t>
  </si>
  <si>
    <t>14/17</t>
  </si>
  <si>
    <t>628/1216</t>
  </si>
  <si>
    <t>Florida Kindergarten Readiness Screener (FLKRS)</t>
  </si>
  <si>
    <t xml:space="preserve">Pass/Total </t>
  </si>
  <si>
    <t>Readiness Rate</t>
  </si>
  <si>
    <t>Pass</t>
  </si>
  <si>
    <t>Total</t>
  </si>
  <si>
    <t>AAAP Action Step: 1.4</t>
  </si>
  <si>
    <t>Image Schools at South Vero</t>
  </si>
  <si>
    <t>North County Charter</t>
  </si>
  <si>
    <t>Pelican Island Elementary</t>
  </si>
  <si>
    <t>St. Peter's Academy</t>
  </si>
  <si>
    <t>Source:  FLDOE</t>
  </si>
  <si>
    <t>2020-21 Progress Measure Data as of 
November 11, 2020**</t>
  </si>
  <si>
    <t>Florida Kindergarten Readiness Screener (FLKRS) by School as of November 11, 2020**</t>
  </si>
  <si>
    <t>299/477</t>
  </si>
  <si>
    <t>123/216</t>
  </si>
  <si>
    <t>95/182</t>
  </si>
  <si>
    <t>18/41</t>
  </si>
  <si>
    <t>547/935</t>
  </si>
  <si>
    <t>&gt;10/16</t>
  </si>
  <si>
    <t>**</t>
  </si>
  <si>
    <t>&gt;10</t>
  </si>
  <si>
    <t>&gt;10/&gt;10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</si>
</sst>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4" fillId="0" borderId="0" xfId="0" applyFont="1" applyBorder="1" applyAlignment="1">
      <alignment horizontal="center" vertical="top"/>
    </xf>
    <xf numFmtId="0" fontId="3" fillId="9" borderId="15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3" fontId="8" fillId="10" borderId="16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2" borderId="8" xfId="0" applyNumberFormat="1" applyFont="1" applyFill="1" applyBorder="1" applyAlignment="1">
      <alignment horizontal="center" vertical="center"/>
    </xf>
    <xf numFmtId="9" fontId="4" fillId="0" borderId="21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3" fillId="12" borderId="9" xfId="1" applyFont="1" applyFill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14" fontId="3" fillId="11" borderId="42" xfId="0" applyNumberFormat="1" applyFont="1" applyFill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3" fontId="8" fillId="10" borderId="18" xfId="0" applyNumberFormat="1" applyFont="1" applyFill="1" applyBorder="1" applyAlignment="1">
      <alignment horizontal="center" vertical="top"/>
    </xf>
    <xf numFmtId="0" fontId="0" fillId="0" borderId="34" xfId="0" applyBorder="1"/>
    <xf numFmtId="0" fontId="4" fillId="0" borderId="35" xfId="0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9" fontId="0" fillId="0" borderId="20" xfId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11" xfId="1" applyFont="1" applyBorder="1" applyAlignment="1">
      <alignment horizontal="center"/>
    </xf>
    <xf numFmtId="0" fontId="8" fillId="10" borderId="26" xfId="0" applyNumberFormat="1" applyFont="1" applyFill="1" applyBorder="1" applyAlignment="1">
      <alignment horizontal="center" vertical="center"/>
    </xf>
    <xf numFmtId="0" fontId="3" fillId="9" borderId="16" xfId="0" applyNumberFormat="1" applyFont="1" applyFill="1" applyBorder="1" applyAlignment="1">
      <alignment horizontal="center" vertical="center"/>
    </xf>
    <xf numFmtId="9" fontId="8" fillId="10" borderId="30" xfId="1" applyFont="1" applyFill="1" applyBorder="1" applyAlignment="1">
      <alignment horizontal="center" vertical="center"/>
    </xf>
    <xf numFmtId="9" fontId="3" fillId="9" borderId="17" xfId="1" applyFont="1" applyFill="1" applyBorder="1" applyAlignment="1">
      <alignment horizontal="center" vertical="center"/>
    </xf>
    <xf numFmtId="0" fontId="8" fillId="10" borderId="26" xfId="0" applyNumberFormat="1" applyFont="1" applyFill="1" applyBorder="1" applyAlignment="1">
      <alignment horizontal="center" vertical="center" wrapText="1"/>
    </xf>
    <xf numFmtId="9" fontId="8" fillId="10" borderId="30" xfId="1" applyFont="1" applyFill="1" applyBorder="1" applyAlignment="1">
      <alignment horizontal="center" vertical="center" wrapText="1"/>
    </xf>
    <xf numFmtId="9" fontId="0" fillId="0" borderId="21" xfId="1" applyFont="1" applyBorder="1" applyAlignment="1">
      <alignment horizontal="center"/>
    </xf>
    <xf numFmtId="9" fontId="0" fillId="0" borderId="9" xfId="1" applyFont="1" applyBorder="1" applyAlignment="1">
      <alignment horizontal="center"/>
    </xf>
    <xf numFmtId="9" fontId="0" fillId="0" borderId="12" xfId="1" applyFont="1" applyBorder="1" applyAlignment="1">
      <alignment horizontal="center"/>
    </xf>
    <xf numFmtId="9" fontId="3" fillId="9" borderId="18" xfId="1" applyFont="1" applyFill="1" applyBorder="1" applyAlignment="1">
      <alignment horizontal="center" vertical="center"/>
    </xf>
    <xf numFmtId="14" fontId="3" fillId="0" borderId="44" xfId="0" applyNumberFormat="1" applyFont="1" applyBorder="1" applyAlignment="1">
      <alignment horizontal="center" wrapText="1"/>
    </xf>
    <xf numFmtId="14" fontId="3" fillId="0" borderId="48" xfId="0" applyNumberFormat="1" applyFont="1" applyBorder="1" applyAlignment="1">
      <alignment horizontal="center" wrapText="1"/>
    </xf>
    <xf numFmtId="9" fontId="4" fillId="0" borderId="9" xfId="0" applyNumberFormat="1" applyFont="1" applyBorder="1" applyAlignment="1">
      <alignment horizontal="center" vertical="center"/>
    </xf>
    <xf numFmtId="14" fontId="3" fillId="11" borderId="41" xfId="0" applyNumberFormat="1" applyFont="1" applyFill="1" applyBorder="1" applyAlignment="1">
      <alignment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right" vertical="center" wrapText="1"/>
    </xf>
    <xf numFmtId="0" fontId="3" fillId="5" borderId="5" xfId="0" applyFont="1" applyFill="1" applyBorder="1" applyAlignment="1">
      <alignment horizontal="right" vertical="center" wrapText="1"/>
    </xf>
    <xf numFmtId="0" fontId="3" fillId="5" borderId="10" xfId="0" applyNumberFormat="1" applyFont="1" applyFill="1" applyBorder="1" applyAlignment="1">
      <alignment horizontal="right" vertical="center"/>
    </xf>
    <xf numFmtId="0" fontId="3" fillId="5" borderId="11" xfId="0" applyNumberFormat="1" applyFont="1" applyFill="1" applyBorder="1" applyAlignment="1">
      <alignment horizontal="right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4" fillId="8" borderId="10" xfId="0" applyNumberFormat="1" applyFont="1" applyFill="1" applyBorder="1" applyAlignment="1">
      <alignment horizontal="left" vertical="center"/>
    </xf>
    <xf numFmtId="0" fontId="4" fillId="8" borderId="39" xfId="0" applyNumberFormat="1" applyFont="1" applyFill="1" applyBorder="1" applyAlignment="1">
      <alignment horizontal="left" vertical="center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0" fillId="6" borderId="2" xfId="0" applyFill="1" applyBorder="1" applyAlignment="1">
      <alignment horizontal="left" wrapText="1"/>
    </xf>
    <xf numFmtId="0" fontId="0" fillId="6" borderId="3" xfId="0" applyFill="1" applyBorder="1" applyAlignment="1">
      <alignment horizontal="left" wrapText="1"/>
    </xf>
    <xf numFmtId="0" fontId="0" fillId="6" borderId="38" xfId="0" applyFill="1" applyBorder="1" applyAlignment="1">
      <alignment horizontal="left" wrapText="1"/>
    </xf>
    <xf numFmtId="0" fontId="3" fillId="7" borderId="15" xfId="0" applyNumberFormat="1" applyFont="1" applyFill="1" applyBorder="1" applyAlignment="1">
      <alignment horizontal="left" vertical="center"/>
    </xf>
    <xf numFmtId="0" fontId="3" fillId="7" borderId="28" xfId="0" applyNumberFormat="1" applyFont="1" applyFill="1" applyBorder="1" applyAlignment="1">
      <alignment horizontal="left" vertical="center"/>
    </xf>
    <xf numFmtId="0" fontId="3" fillId="7" borderId="29" xfId="0" applyNumberFormat="1" applyFont="1" applyFill="1" applyBorder="1" applyAlignment="1">
      <alignment horizontal="left" vertical="center"/>
    </xf>
    <xf numFmtId="0" fontId="4" fillId="8" borderId="13" xfId="0" applyNumberFormat="1" applyFont="1" applyFill="1" applyBorder="1" applyAlignment="1">
      <alignment horizontal="left" vertical="center"/>
    </xf>
    <xf numFmtId="0" fontId="4" fillId="8" borderId="43" xfId="0" applyNumberFormat="1" applyFont="1" applyFill="1" applyBorder="1" applyAlignment="1">
      <alignment horizontal="left" vertical="center"/>
    </xf>
    <xf numFmtId="0" fontId="4" fillId="8" borderId="5" xfId="0" applyNumberFormat="1" applyFont="1" applyFill="1" applyBorder="1" applyAlignment="1">
      <alignment horizontal="left" vertical="center"/>
    </xf>
    <xf numFmtId="0" fontId="4" fillId="8" borderId="14" xfId="0" applyNumberFormat="1" applyFont="1" applyFill="1" applyBorder="1" applyAlignment="1">
      <alignment horizontal="left" vertical="center"/>
    </xf>
    <xf numFmtId="0" fontId="4" fillId="8" borderId="8" xfId="0" applyNumberFormat="1" applyFont="1" applyFill="1" applyBorder="1" applyAlignment="1">
      <alignment horizontal="left" vertical="center"/>
    </xf>
    <xf numFmtId="0" fontId="4" fillId="8" borderId="38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9" xfId="0" applyNumberFormat="1" applyFont="1" applyFill="1" applyBorder="1" applyAlignment="1">
      <alignment horizontal="left" vertical="center"/>
    </xf>
    <xf numFmtId="0" fontId="0" fillId="14" borderId="2" xfId="0" applyFill="1" applyBorder="1" applyAlignment="1">
      <alignment horizontal="left"/>
    </xf>
    <xf numFmtId="0" fontId="0" fillId="14" borderId="3" xfId="0" applyFill="1" applyBorder="1" applyAlignment="1">
      <alignment horizontal="left"/>
    </xf>
    <xf numFmtId="0" fontId="0" fillId="14" borderId="38" xfId="0" applyFill="1" applyBorder="1" applyAlignment="1">
      <alignment horizontal="left"/>
    </xf>
    <xf numFmtId="0" fontId="6" fillId="13" borderId="31" xfId="0" applyFont="1" applyFill="1" applyBorder="1" applyAlignment="1">
      <alignment horizontal="center" vertical="center" wrapText="1"/>
    </xf>
    <xf numFmtId="0" fontId="6" fillId="13" borderId="32" xfId="0" applyFont="1" applyFill="1" applyBorder="1" applyAlignment="1">
      <alignment horizontal="center" vertical="center" wrapText="1"/>
    </xf>
    <xf numFmtId="0" fontId="6" fillId="13" borderId="33" xfId="0" applyFont="1" applyFill="1" applyBorder="1" applyAlignment="1">
      <alignment horizontal="center" vertical="center" wrapText="1"/>
    </xf>
    <xf numFmtId="0" fontId="6" fillId="13" borderId="35" xfId="0" applyFont="1" applyFill="1" applyBorder="1" applyAlignment="1">
      <alignment horizontal="center" vertical="center" wrapText="1"/>
    </xf>
    <xf numFmtId="0" fontId="6" fillId="13" borderId="36" xfId="0" applyFont="1" applyFill="1" applyBorder="1" applyAlignment="1">
      <alignment horizontal="center" vertical="center" wrapText="1"/>
    </xf>
    <xf numFmtId="0" fontId="6" fillId="13" borderId="37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4" fillId="8" borderId="22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5" xfId="0" applyNumberFormat="1" applyFont="1" applyFill="1" applyBorder="1" applyAlignment="1">
      <alignment horizontal="left" vertical="center"/>
    </xf>
    <xf numFmtId="14" fontId="3" fillId="0" borderId="19" xfId="0" applyNumberFormat="1" applyFont="1" applyBorder="1" applyAlignment="1">
      <alignment horizontal="center" wrapText="1"/>
    </xf>
    <xf numFmtId="14" fontId="3" fillId="0" borderId="20" xfId="0" applyNumberFormat="1" applyFont="1" applyBorder="1" applyAlignment="1">
      <alignment horizont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wrapText="1"/>
    </xf>
    <xf numFmtId="9" fontId="0" fillId="0" borderId="1" xfId="1" applyFont="1" applyBorder="1" applyAlignment="1">
      <alignment horizontal="center"/>
    </xf>
    <xf numFmtId="9" fontId="0" fillId="0" borderId="9" xfId="1" applyFont="1" applyBorder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2" fillId="11" borderId="41" xfId="0" applyFont="1" applyFill="1" applyBorder="1" applyAlignment="1">
      <alignment horizontal="center"/>
    </xf>
    <xf numFmtId="0" fontId="2" fillId="11" borderId="45" xfId="0" applyFont="1" applyFill="1" applyBorder="1" applyAlignment="1">
      <alignment horizontal="center"/>
    </xf>
    <xf numFmtId="0" fontId="2" fillId="11" borderId="46" xfId="0" applyFont="1" applyFill="1" applyBorder="1" applyAlignment="1">
      <alignment horizontal="center"/>
    </xf>
    <xf numFmtId="0" fontId="4" fillId="0" borderId="50" xfId="0" applyNumberFormat="1" applyFont="1" applyBorder="1" applyAlignment="1">
      <alignment horizontal="center" vertical="center"/>
    </xf>
    <xf numFmtId="9" fontId="4" fillId="0" borderId="50" xfId="1" applyFont="1" applyBorder="1" applyAlignment="1">
      <alignment horizontal="center" vertical="center"/>
    </xf>
    <xf numFmtId="9" fontId="4" fillId="0" borderId="51" xfId="1" applyFont="1" applyBorder="1" applyAlignment="1">
      <alignment horizontal="center" vertical="center"/>
    </xf>
    <xf numFmtId="0" fontId="10" fillId="14" borderId="15" xfId="0" applyNumberFormat="1" applyFont="1" applyFill="1" applyBorder="1" applyAlignment="1">
      <alignment horizontal="left" vertical="center"/>
    </xf>
    <xf numFmtId="0" fontId="10" fillId="14" borderId="28" xfId="0" applyNumberFormat="1" applyFont="1" applyFill="1" applyBorder="1" applyAlignment="1">
      <alignment horizontal="left" vertical="center"/>
    </xf>
    <xf numFmtId="0" fontId="10" fillId="14" borderId="29" xfId="0" applyNumberFormat="1" applyFont="1" applyFill="1" applyBorder="1" applyAlignment="1">
      <alignment horizontal="left" vertical="center"/>
    </xf>
    <xf numFmtId="0" fontId="10" fillId="14" borderId="15" xfId="0" applyNumberFormat="1" applyFont="1" applyFill="1" applyBorder="1" applyAlignment="1">
      <alignment horizontal="left" vertical="top" wrapText="1"/>
    </xf>
    <xf numFmtId="0" fontId="10" fillId="14" borderId="28" xfId="0" applyNumberFormat="1" applyFont="1" applyFill="1" applyBorder="1" applyAlignment="1">
      <alignment horizontal="left" vertical="top" wrapText="1"/>
    </xf>
    <xf numFmtId="0" fontId="10" fillId="14" borderId="29" xfId="0" applyNumberFormat="1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8" xfId="0" quotePrefix="1" applyNumberFormat="1" applyFont="1" applyBorder="1" applyAlignment="1">
      <alignment horizontal="center" wrapText="1"/>
    </xf>
    <xf numFmtId="0" fontId="4" fillId="0" borderId="8" xfId="0" quotePrefix="1" applyNumberFormat="1" applyFont="1" applyBorder="1" applyAlignment="1">
      <alignment horizontal="center" vertical="center"/>
    </xf>
    <xf numFmtId="0" fontId="4" fillId="0" borderId="8" xfId="0" quotePrefix="1" applyNumberFormat="1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 wrapText="1"/>
    </xf>
    <xf numFmtId="9" fontId="4" fillId="0" borderId="9" xfId="1" applyFont="1" applyBorder="1" applyAlignment="1">
      <alignment horizontal="center" wrapText="1"/>
    </xf>
    <xf numFmtId="9" fontId="4" fillId="0" borderId="1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9" fontId="4" fillId="0" borderId="1" xfId="1" applyFont="1" applyFill="1" applyBorder="1" applyAlignment="1">
      <alignment horizontal="center" vertical="center" wrapText="1"/>
    </xf>
    <xf numFmtId="9" fontId="4" fillId="0" borderId="9" xfId="1" applyFont="1" applyFill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8" fillId="5" borderId="3" xfId="0" applyFont="1" applyFill="1" applyBorder="1" applyAlignment="1">
      <alignment horizontal="right" vertical="center" wrapText="1"/>
    </xf>
    <xf numFmtId="0" fontId="8" fillId="5" borderId="23" xfId="0" applyNumberFormat="1" applyFont="1" applyFill="1" applyBorder="1" applyAlignment="1">
      <alignment vertical="center"/>
    </xf>
    <xf numFmtId="0" fontId="8" fillId="0" borderId="23" xfId="0" applyNumberFormat="1" applyFont="1" applyFill="1" applyBorder="1" applyAlignment="1">
      <alignment vertical="center"/>
    </xf>
    <xf numFmtId="0" fontId="8" fillId="5" borderId="48" xfId="0" applyNumberFormat="1" applyFont="1" applyFill="1" applyBorder="1" applyAlignment="1">
      <alignment horizontal="right" vertical="center"/>
    </xf>
    <xf numFmtId="0" fontId="3" fillId="5" borderId="13" xfId="0" applyFont="1" applyFill="1" applyBorder="1" applyAlignment="1">
      <alignment vertical="center" wrapText="1"/>
    </xf>
    <xf numFmtId="0" fontId="3" fillId="5" borderId="10" xfId="0" applyNumberFormat="1" applyFont="1" applyFill="1" applyBorder="1" applyAlignment="1">
      <alignment vertical="center"/>
    </xf>
    <xf numFmtId="9" fontId="4" fillId="0" borderId="52" xfId="1" applyFont="1" applyBorder="1" applyAlignment="1">
      <alignment horizontal="center" vertical="center"/>
    </xf>
    <xf numFmtId="0" fontId="8" fillId="5" borderId="47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40" xfId="0" quotePrefix="1" applyNumberFormat="1" applyFont="1" applyBorder="1" applyAlignment="1">
      <alignment horizontal="center" vertical="center"/>
    </xf>
    <xf numFmtId="9" fontId="0" fillId="0" borderId="50" xfId="1" applyFont="1" applyBorder="1" applyAlignment="1">
      <alignment horizontal="center"/>
    </xf>
    <xf numFmtId="9" fontId="0" fillId="0" borderId="51" xfId="1" applyFont="1" applyBorder="1" applyAlignment="1">
      <alignment horizontal="center"/>
    </xf>
    <xf numFmtId="0" fontId="8" fillId="0" borderId="44" xfId="0" applyFont="1" applyFill="1" applyBorder="1" applyAlignment="1">
      <alignment vertical="center" wrapText="1"/>
    </xf>
    <xf numFmtId="0" fontId="8" fillId="5" borderId="44" xfId="0" applyFont="1" applyFill="1" applyBorder="1" applyAlignment="1">
      <alignment horizontal="right" vertical="center" wrapText="1"/>
    </xf>
    <xf numFmtId="0" fontId="8" fillId="5" borderId="4" xfId="0" applyFont="1" applyFill="1" applyBorder="1" applyAlignment="1">
      <alignment horizontal="right" vertical="center" wrapText="1"/>
    </xf>
    <xf numFmtId="0" fontId="8" fillId="5" borderId="24" xfId="0" applyFont="1" applyFill="1" applyBorder="1" applyAlignment="1">
      <alignment horizontal="right" vertical="center" wrapText="1"/>
    </xf>
    <xf numFmtId="9" fontId="0" fillId="0" borderId="43" xfId="1" applyFont="1" applyBorder="1" applyAlignment="1">
      <alignment horizontal="center"/>
    </xf>
    <xf numFmtId="9" fontId="0" fillId="0" borderId="5" xfId="1" applyFont="1" applyBorder="1" applyAlignment="1">
      <alignment horizontal="center"/>
    </xf>
    <xf numFmtId="9" fontId="0" fillId="0" borderId="14" xfId="1" applyFont="1" applyBorder="1" applyAlignment="1">
      <alignment horizontal="center"/>
    </xf>
    <xf numFmtId="0" fontId="3" fillId="9" borderId="16" xfId="0" quotePrefix="1" applyNumberFormat="1" applyFont="1" applyFill="1" applyBorder="1" applyAlignment="1">
      <alignment horizontal="center" vertical="center"/>
    </xf>
    <xf numFmtId="0" fontId="3" fillId="9" borderId="17" xfId="0" applyNumberFormat="1" applyFont="1" applyFill="1" applyBorder="1" applyAlignment="1">
      <alignment horizontal="center" vertical="center"/>
    </xf>
    <xf numFmtId="9" fontId="3" fillId="9" borderId="17" xfId="0" applyNumberFormat="1" applyFont="1" applyFill="1" applyBorder="1" applyAlignment="1">
      <alignment horizontal="center" vertical="center"/>
    </xf>
    <xf numFmtId="9" fontId="3" fillId="9" borderId="18" xfId="0" applyNumberFormat="1" applyFont="1" applyFill="1" applyBorder="1" applyAlignment="1">
      <alignment horizontal="center" vertical="center"/>
    </xf>
    <xf numFmtId="9" fontId="4" fillId="0" borderId="5" xfId="0" applyNumberFormat="1" applyFont="1" applyFill="1" applyBorder="1" applyAlignment="1">
      <alignment horizontal="center" vertical="center" wrapText="1"/>
    </xf>
    <xf numFmtId="9" fontId="4" fillId="15" borderId="11" xfId="0" applyNumberFormat="1" applyFont="1" applyFill="1" applyBorder="1" applyAlignment="1">
      <alignment horizontal="center" vertical="center"/>
    </xf>
    <xf numFmtId="9" fontId="4" fillId="0" borderId="14" xfId="0" applyNumberFormat="1" applyFont="1" applyFill="1" applyBorder="1" applyAlignment="1">
      <alignment horizontal="center" vertical="center" wrapText="1"/>
    </xf>
    <xf numFmtId="9" fontId="4" fillId="15" borderId="12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9" fontId="4" fillId="0" borderId="51" xfId="0" applyNumberFormat="1" applyFont="1" applyBorder="1" applyAlignment="1">
      <alignment horizontal="center" vertical="center"/>
    </xf>
    <xf numFmtId="0" fontId="0" fillId="6" borderId="16" xfId="0" applyFill="1" applyBorder="1" applyAlignment="1">
      <alignment horizontal="left" wrapText="1"/>
    </xf>
    <xf numFmtId="0" fontId="0" fillId="6" borderId="17" xfId="0" applyFill="1" applyBorder="1" applyAlignment="1">
      <alignment horizontal="left" wrapText="1"/>
    </xf>
    <xf numFmtId="0" fontId="0" fillId="6" borderId="18" xfId="0" applyFill="1" applyBorder="1" applyAlignment="1">
      <alignment horizontal="left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8" fillId="5" borderId="48" xfId="0" applyNumberFormat="1" applyFont="1" applyFill="1" applyBorder="1" applyAlignment="1">
      <alignment horizontal="right" vertical="center"/>
    </xf>
    <xf numFmtId="0" fontId="2" fillId="7" borderId="41" xfId="0" applyFont="1" applyFill="1" applyBorder="1" applyAlignment="1">
      <alignment horizontal="center" vertical="center" textRotation="90"/>
    </xf>
    <xf numFmtId="0" fontId="2" fillId="7" borderId="45" xfId="0" applyFont="1" applyFill="1" applyBorder="1" applyAlignment="1">
      <alignment horizontal="center" vertical="center" textRotation="90"/>
    </xf>
    <xf numFmtId="0" fontId="2" fillId="7" borderId="46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/>
    </xf>
    <xf numFmtId="0" fontId="2" fillId="4" borderId="45" xfId="0" applyFont="1" applyFill="1" applyBorder="1" applyAlignment="1">
      <alignment horizontal="center" vertical="center" textRotation="90"/>
    </xf>
    <xf numFmtId="0" fontId="2" fillId="4" borderId="46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 wrapText="1"/>
    </xf>
    <xf numFmtId="0" fontId="8" fillId="5" borderId="54" xfId="0" applyNumberFormat="1" applyFont="1" applyFill="1" applyBorder="1" applyAlignment="1">
      <alignment horizontal="right" vertical="center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9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K49"/>
  <sheetViews>
    <sheetView tabSelected="1" workbookViewId="0">
      <selection sqref="A1:K1"/>
    </sheetView>
  </sheetViews>
  <sheetFormatPr defaultRowHeight="15" x14ac:dyDescent="0.25"/>
  <cols>
    <col min="1" max="1" width="14.5703125" customWidth="1"/>
    <col min="2" max="2" width="7.7109375" bestFit="1" customWidth="1"/>
    <col min="3" max="5" width="8.140625" customWidth="1"/>
    <col min="6" max="6" width="14.140625" bestFit="1" customWidth="1"/>
    <col min="7" max="7" width="8.140625" customWidth="1"/>
    <col min="8" max="8" width="14.140625" bestFit="1" customWidth="1"/>
    <col min="9" max="9" width="8.140625" customWidth="1"/>
    <col min="10" max="10" width="14.140625" bestFit="1" customWidth="1"/>
    <col min="11" max="11" width="8.140625" customWidth="1"/>
  </cols>
  <sheetData>
    <row r="1" spans="1:11" ht="18.75" customHeight="1" x14ac:dyDescent="0.3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3.75" customHeight="1" thickBot="1" x14ac:dyDescent="0.3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" customHeight="1" x14ac:dyDescent="0.25">
      <c r="A3" s="47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9" customHeight="1" thickBot="1" x14ac:dyDescent="0.3">
      <c r="A4" s="50"/>
      <c r="B4" s="51"/>
      <c r="C4" s="51"/>
      <c r="D4" s="51"/>
      <c r="E4" s="51"/>
      <c r="F4" s="51"/>
      <c r="G4" s="51"/>
      <c r="H4" s="51"/>
      <c r="I4" s="51"/>
      <c r="J4" s="51"/>
      <c r="K4" s="52"/>
    </row>
    <row r="5" spans="1:11" ht="26.25" x14ac:dyDescent="0.25">
      <c r="A5" s="41" t="s">
        <v>70</v>
      </c>
      <c r="B5" s="54" t="s">
        <v>15</v>
      </c>
      <c r="C5" s="55"/>
      <c r="D5" s="54" t="s">
        <v>1</v>
      </c>
      <c r="E5" s="55"/>
      <c r="F5" s="54" t="s">
        <v>2</v>
      </c>
      <c r="G5" s="55"/>
      <c r="H5" s="54" t="s">
        <v>3</v>
      </c>
      <c r="I5" s="55"/>
      <c r="J5" s="56" t="s">
        <v>14</v>
      </c>
      <c r="K5" s="57"/>
    </row>
    <row r="6" spans="1:11" ht="27" thickBot="1" x14ac:dyDescent="0.3">
      <c r="A6" s="15" t="s">
        <v>0</v>
      </c>
      <c r="B6" s="13" t="s">
        <v>44</v>
      </c>
      <c r="C6" s="16" t="s">
        <v>45</v>
      </c>
      <c r="D6" s="13" t="s">
        <v>44</v>
      </c>
      <c r="E6" s="16" t="s">
        <v>45</v>
      </c>
      <c r="F6" s="13" t="s">
        <v>44</v>
      </c>
      <c r="G6" s="16" t="s">
        <v>45</v>
      </c>
      <c r="H6" s="13" t="s">
        <v>44</v>
      </c>
      <c r="I6" s="16" t="s">
        <v>45</v>
      </c>
      <c r="J6" s="14" t="s">
        <v>44</v>
      </c>
      <c r="K6" s="16" t="s">
        <v>45</v>
      </c>
    </row>
    <row r="7" spans="1:11" ht="15" customHeight="1" x14ac:dyDescent="0.25">
      <c r="A7" s="17" t="s">
        <v>4</v>
      </c>
      <c r="B7" s="62" t="s">
        <v>46</v>
      </c>
      <c r="C7" s="63"/>
      <c r="D7" s="63"/>
      <c r="E7" s="64"/>
      <c r="F7" s="22" t="s">
        <v>47</v>
      </c>
      <c r="G7" s="25">
        <f>362/602</f>
        <v>0.6013289036544851</v>
      </c>
      <c r="H7" s="22" t="s">
        <v>53</v>
      </c>
      <c r="I7" s="25">
        <f>376/591</f>
        <v>0.63620981387478848</v>
      </c>
      <c r="J7" s="22" t="s">
        <v>59</v>
      </c>
      <c r="K7" s="34">
        <f>369/618</f>
        <v>0.59708737864077666</v>
      </c>
    </row>
    <row r="8" spans="1:11" x14ac:dyDescent="0.25">
      <c r="A8" s="18" t="s">
        <v>5</v>
      </c>
      <c r="B8" s="65"/>
      <c r="C8" s="66"/>
      <c r="D8" s="66"/>
      <c r="E8" s="67"/>
      <c r="F8" s="23" t="s">
        <v>48</v>
      </c>
      <c r="G8" s="26">
        <f>96/273</f>
        <v>0.35164835164835168</v>
      </c>
      <c r="H8" s="23" t="s">
        <v>54</v>
      </c>
      <c r="I8" s="26">
        <f>98/242</f>
        <v>0.4049586776859504</v>
      </c>
      <c r="J8" s="23" t="s">
        <v>60</v>
      </c>
      <c r="K8" s="35">
        <f>131/306</f>
        <v>0.42810457516339867</v>
      </c>
    </row>
    <row r="9" spans="1:11" x14ac:dyDescent="0.25">
      <c r="A9" s="18" t="s">
        <v>6</v>
      </c>
      <c r="B9" s="65"/>
      <c r="C9" s="66"/>
      <c r="D9" s="66"/>
      <c r="E9" s="67"/>
      <c r="F9" s="23" t="s">
        <v>49</v>
      </c>
      <c r="G9" s="26">
        <f>90/229</f>
        <v>0.3930131004366812</v>
      </c>
      <c r="H9" s="23" t="s">
        <v>55</v>
      </c>
      <c r="I9" s="26">
        <f>91/211</f>
        <v>0.43127962085308058</v>
      </c>
      <c r="J9" s="23" t="s">
        <v>61</v>
      </c>
      <c r="K9" s="35">
        <f>89/229</f>
        <v>0.388646288209607</v>
      </c>
    </row>
    <row r="10" spans="1:11" x14ac:dyDescent="0.25">
      <c r="A10" s="18" t="s">
        <v>7</v>
      </c>
      <c r="B10" s="65"/>
      <c r="C10" s="66"/>
      <c r="D10" s="66"/>
      <c r="E10" s="67"/>
      <c r="F10" s="23" t="s">
        <v>50</v>
      </c>
      <c r="G10" s="26">
        <f>30/58</f>
        <v>0.51724137931034486</v>
      </c>
      <c r="H10" s="23" t="s">
        <v>56</v>
      </c>
      <c r="I10" s="26">
        <f>22/41</f>
        <v>0.53658536585365857</v>
      </c>
      <c r="J10" s="23" t="s">
        <v>62</v>
      </c>
      <c r="K10" s="35">
        <f>25/46</f>
        <v>0.54347826086956519</v>
      </c>
    </row>
    <row r="11" spans="1:11" x14ac:dyDescent="0.25">
      <c r="A11" s="18" t="s">
        <v>8</v>
      </c>
      <c r="B11" s="65"/>
      <c r="C11" s="66"/>
      <c r="D11" s="66"/>
      <c r="E11" s="67"/>
      <c r="F11" s="23" t="s">
        <v>51</v>
      </c>
      <c r="G11" s="26" t="s">
        <v>51</v>
      </c>
      <c r="H11" s="23" t="s">
        <v>57</v>
      </c>
      <c r="I11" s="26">
        <f>14/20</f>
        <v>0.7</v>
      </c>
      <c r="J11" s="23" t="s">
        <v>63</v>
      </c>
      <c r="K11" s="35">
        <f>14/17</f>
        <v>0.82352941176470584</v>
      </c>
    </row>
    <row r="12" spans="1:11" x14ac:dyDescent="0.25">
      <c r="A12" s="18" t="s">
        <v>9</v>
      </c>
      <c r="B12" s="65"/>
      <c r="C12" s="66"/>
      <c r="D12" s="66"/>
      <c r="E12" s="67"/>
      <c r="F12" s="23"/>
      <c r="G12" s="26"/>
      <c r="H12" s="23"/>
      <c r="I12" s="26"/>
      <c r="J12" s="23"/>
      <c r="K12" s="35"/>
    </row>
    <row r="13" spans="1:11" ht="15.75" thickBot="1" x14ac:dyDescent="0.3">
      <c r="A13" s="18" t="s">
        <v>10</v>
      </c>
      <c r="B13" s="65"/>
      <c r="C13" s="66"/>
      <c r="D13" s="66"/>
      <c r="E13" s="67"/>
      <c r="F13" s="24"/>
      <c r="G13" s="27"/>
      <c r="H13" s="24"/>
      <c r="I13" s="27"/>
      <c r="J13" s="24"/>
      <c r="K13" s="36"/>
    </row>
    <row r="14" spans="1:11" ht="15.75" thickBot="1" x14ac:dyDescent="0.3">
      <c r="A14" s="3" t="s">
        <v>13</v>
      </c>
      <c r="B14" s="65"/>
      <c r="C14" s="66"/>
      <c r="D14" s="66"/>
      <c r="E14" s="67"/>
      <c r="F14" s="28"/>
      <c r="G14" s="30"/>
      <c r="H14" s="32"/>
      <c r="I14" s="33"/>
      <c r="J14" s="4"/>
      <c r="K14" s="19"/>
    </row>
    <row r="15" spans="1:11" ht="15.75" thickBot="1" x14ac:dyDescent="0.3">
      <c r="A15" s="2" t="s">
        <v>11</v>
      </c>
      <c r="B15" s="68"/>
      <c r="C15" s="69"/>
      <c r="D15" s="69"/>
      <c r="E15" s="70"/>
      <c r="F15" s="29" t="s">
        <v>52</v>
      </c>
      <c r="G15" s="31">
        <f>586/1177</f>
        <v>0.49787595581988103</v>
      </c>
      <c r="H15" s="29" t="s">
        <v>58</v>
      </c>
      <c r="I15" s="31">
        <f>602/1107</f>
        <v>0.54381210478771458</v>
      </c>
      <c r="J15" s="29" t="s">
        <v>64</v>
      </c>
      <c r="K15" s="37">
        <f>628/1216</f>
        <v>0.51644736842105265</v>
      </c>
    </row>
    <row r="16" spans="1:11" ht="15" customHeight="1" x14ac:dyDescent="0.25">
      <c r="A16" s="20"/>
      <c r="B16" s="58" t="s">
        <v>16</v>
      </c>
      <c r="C16" s="59"/>
      <c r="D16" s="58" t="s">
        <v>16</v>
      </c>
      <c r="E16" s="59"/>
      <c r="F16" s="151" t="s">
        <v>16</v>
      </c>
      <c r="G16" s="170">
        <f>G7-G9</f>
        <v>0.20831580321780391</v>
      </c>
      <c r="H16" s="151" t="s">
        <v>16</v>
      </c>
      <c r="I16" s="170">
        <f>I7-I9</f>
        <v>0.2049301930217079</v>
      </c>
      <c r="J16" s="151" t="s">
        <v>16</v>
      </c>
      <c r="K16" s="172">
        <f>K7-K9</f>
        <v>0.20844109043116965</v>
      </c>
    </row>
    <row r="17" spans="1:11" ht="15.75" customHeight="1" thickBot="1" x14ac:dyDescent="0.3">
      <c r="A17" s="21"/>
      <c r="B17" s="60" t="s">
        <v>17</v>
      </c>
      <c r="C17" s="61"/>
      <c r="D17" s="60" t="s">
        <v>17</v>
      </c>
      <c r="E17" s="61"/>
      <c r="F17" s="152" t="s">
        <v>17</v>
      </c>
      <c r="G17" s="171">
        <f>G7-G8</f>
        <v>0.24968055200613343</v>
      </c>
      <c r="H17" s="152" t="s">
        <v>17</v>
      </c>
      <c r="I17" s="171">
        <f>I7-I8</f>
        <v>0.23125113618883808</v>
      </c>
      <c r="J17" s="152" t="s">
        <v>17</v>
      </c>
      <c r="K17" s="173">
        <f>K7-K8</f>
        <v>0.16898280347737799</v>
      </c>
    </row>
    <row r="18" spans="1:11" ht="4.5" customHeight="1" thickBot="1" x14ac:dyDescent="0.3"/>
    <row r="19" spans="1:11" ht="15" customHeight="1" x14ac:dyDescent="0.25">
      <c r="A19" s="92" t="s">
        <v>76</v>
      </c>
      <c r="B19" s="93"/>
      <c r="C19" s="93"/>
      <c r="D19" s="93"/>
      <c r="E19" s="93"/>
      <c r="F19" s="93"/>
      <c r="G19" s="94"/>
    </row>
    <row r="20" spans="1:11" ht="31.5" customHeight="1" thickBot="1" x14ac:dyDescent="0.3">
      <c r="A20" s="95"/>
      <c r="B20" s="96"/>
      <c r="C20" s="96"/>
      <c r="D20" s="96"/>
      <c r="E20" s="96"/>
      <c r="F20" s="96"/>
      <c r="G20" s="97"/>
    </row>
    <row r="21" spans="1:11" ht="13.5" customHeight="1" x14ac:dyDescent="0.25">
      <c r="A21" s="112" t="s">
        <v>70</v>
      </c>
      <c r="B21" s="98" t="s">
        <v>65</v>
      </c>
      <c r="C21" s="99"/>
      <c r="D21" s="99"/>
      <c r="E21" s="99"/>
      <c r="F21" s="99"/>
      <c r="G21" s="100"/>
    </row>
    <row r="22" spans="1:11" ht="13.5" customHeight="1" x14ac:dyDescent="0.25">
      <c r="A22" s="113"/>
      <c r="B22" s="101"/>
      <c r="C22" s="102"/>
      <c r="D22" s="102"/>
      <c r="E22" s="102"/>
      <c r="F22" s="102"/>
      <c r="G22" s="103"/>
    </row>
    <row r="23" spans="1:11" ht="15.75" thickBot="1" x14ac:dyDescent="0.3">
      <c r="A23" s="114"/>
      <c r="B23" s="104"/>
      <c r="C23" s="105"/>
      <c r="D23" s="105"/>
      <c r="E23" s="105"/>
      <c r="F23" s="105"/>
      <c r="G23" s="106"/>
    </row>
    <row r="24" spans="1:11" ht="13.5" customHeight="1" x14ac:dyDescent="0.25">
      <c r="A24" s="38" t="s">
        <v>0</v>
      </c>
      <c r="B24" s="110" t="s">
        <v>66</v>
      </c>
      <c r="C24" s="111"/>
      <c r="D24" s="111"/>
      <c r="E24" s="111" t="s">
        <v>67</v>
      </c>
      <c r="F24" s="111"/>
      <c r="G24" s="116"/>
    </row>
    <row r="25" spans="1:11" ht="13.5" customHeight="1" x14ac:dyDescent="0.25">
      <c r="A25" s="18" t="s">
        <v>4</v>
      </c>
      <c r="B25" s="137" t="s">
        <v>78</v>
      </c>
      <c r="C25" s="115"/>
      <c r="D25" s="115"/>
      <c r="E25" s="117">
        <f>299/477</f>
        <v>0.62683438155136273</v>
      </c>
      <c r="F25" s="117"/>
      <c r="G25" s="118"/>
    </row>
    <row r="26" spans="1:11" ht="13.5" customHeight="1" x14ac:dyDescent="0.25">
      <c r="A26" s="18" t="s">
        <v>5</v>
      </c>
      <c r="B26" s="136" t="s">
        <v>79</v>
      </c>
      <c r="C26" s="134"/>
      <c r="D26" s="134"/>
      <c r="E26" s="139">
        <f>123/216</f>
        <v>0.56944444444444442</v>
      </c>
      <c r="F26" s="139"/>
      <c r="G26" s="140"/>
    </row>
    <row r="27" spans="1:11" ht="13.5" customHeight="1" x14ac:dyDescent="0.25">
      <c r="A27" s="18" t="s">
        <v>6</v>
      </c>
      <c r="B27" s="137" t="s">
        <v>80</v>
      </c>
      <c r="C27" s="115"/>
      <c r="D27" s="115"/>
      <c r="E27" s="117">
        <f>95/182</f>
        <v>0.52197802197802201</v>
      </c>
      <c r="F27" s="117"/>
      <c r="G27" s="118"/>
    </row>
    <row r="28" spans="1:11" ht="13.5" customHeight="1" x14ac:dyDescent="0.25">
      <c r="A28" s="18" t="s">
        <v>7</v>
      </c>
      <c r="B28" s="137" t="s">
        <v>81</v>
      </c>
      <c r="C28" s="115"/>
      <c r="D28" s="115"/>
      <c r="E28" s="141">
        <f>18/41</f>
        <v>0.43902439024390244</v>
      </c>
      <c r="F28" s="141"/>
      <c r="G28" s="142"/>
    </row>
    <row r="29" spans="1:11" ht="13.5" customHeight="1" x14ac:dyDescent="0.25">
      <c r="A29" s="18" t="s">
        <v>8</v>
      </c>
      <c r="B29" s="137" t="s">
        <v>83</v>
      </c>
      <c r="C29" s="115"/>
      <c r="D29" s="115"/>
      <c r="E29" s="117" t="s">
        <v>84</v>
      </c>
      <c r="F29" s="117"/>
      <c r="G29" s="118"/>
    </row>
    <row r="30" spans="1:11" ht="15" customHeight="1" x14ac:dyDescent="0.25">
      <c r="A30" s="18" t="s">
        <v>9</v>
      </c>
      <c r="B30" s="138" t="s">
        <v>86</v>
      </c>
      <c r="C30" s="135"/>
      <c r="D30" s="135"/>
      <c r="E30" s="143" t="s">
        <v>84</v>
      </c>
      <c r="F30" s="143"/>
      <c r="G30" s="144"/>
    </row>
    <row r="31" spans="1:11" ht="15" customHeight="1" thickBot="1" x14ac:dyDescent="0.3">
      <c r="A31" s="155" t="s">
        <v>10</v>
      </c>
      <c r="B31" s="156" t="s">
        <v>86</v>
      </c>
      <c r="C31" s="125"/>
      <c r="D31" s="125"/>
      <c r="E31" s="157" t="s">
        <v>84</v>
      </c>
      <c r="F31" s="157"/>
      <c r="G31" s="158"/>
    </row>
    <row r="32" spans="1:11" ht="15.75" thickBot="1" x14ac:dyDescent="0.3">
      <c r="A32" s="2" t="s">
        <v>11</v>
      </c>
      <c r="B32" s="166" t="s">
        <v>82</v>
      </c>
      <c r="C32" s="167"/>
      <c r="D32" s="167"/>
      <c r="E32" s="168">
        <f>547/935</f>
        <v>0.58502673796791449</v>
      </c>
      <c r="F32" s="168"/>
      <c r="G32" s="169"/>
    </row>
    <row r="33" spans="1:11" x14ac:dyDescent="0.25">
      <c r="A33" s="159"/>
      <c r="B33" s="160" t="s">
        <v>16</v>
      </c>
      <c r="C33" s="161"/>
      <c r="D33" s="162"/>
      <c r="E33" s="163">
        <f>E25-E27</f>
        <v>0.10485635957334072</v>
      </c>
      <c r="F33" s="164"/>
      <c r="G33" s="165"/>
    </row>
    <row r="34" spans="1:11" ht="15.75" thickBot="1" x14ac:dyDescent="0.3">
      <c r="A34" s="149"/>
      <c r="B34" s="148"/>
      <c r="C34" s="150" t="s">
        <v>17</v>
      </c>
      <c r="D34" s="154"/>
      <c r="E34" s="153">
        <f>E25-E26</f>
        <v>5.738993710691831E-2</v>
      </c>
      <c r="F34" s="126"/>
      <c r="G34" s="127"/>
    </row>
    <row r="35" spans="1:11" ht="15.75" thickBot="1" x14ac:dyDescent="0.3">
      <c r="A35" s="128" t="s">
        <v>75</v>
      </c>
      <c r="B35" s="129"/>
      <c r="C35" s="129"/>
      <c r="D35" s="129"/>
      <c r="E35" s="129"/>
      <c r="F35" s="129"/>
      <c r="G35" s="130"/>
    </row>
    <row r="36" spans="1:11" ht="27" customHeight="1" thickBot="1" x14ac:dyDescent="0.3">
      <c r="A36" s="131" t="s">
        <v>34</v>
      </c>
      <c r="B36" s="132"/>
      <c r="C36" s="132"/>
      <c r="D36" s="132"/>
      <c r="E36" s="132"/>
      <c r="F36" s="132"/>
      <c r="G36" s="133"/>
    </row>
    <row r="37" spans="1:11" ht="4.5" customHeight="1" thickBot="1" x14ac:dyDescent="0.3"/>
    <row r="38" spans="1:11" ht="15.75" thickBot="1" x14ac:dyDescent="0.3">
      <c r="A38" s="78" t="s">
        <v>12</v>
      </c>
      <c r="B38" s="79"/>
      <c r="C38" s="79"/>
      <c r="D38" s="79"/>
      <c r="E38" s="79"/>
      <c r="F38" s="79"/>
      <c r="G38" s="79"/>
      <c r="H38" s="79"/>
      <c r="I38" s="79"/>
      <c r="J38" s="79"/>
      <c r="K38" s="80"/>
    </row>
    <row r="39" spans="1:11" x14ac:dyDescent="0.25">
      <c r="A39" s="81" t="s">
        <v>35</v>
      </c>
      <c r="B39" s="82"/>
      <c r="C39" s="82"/>
      <c r="D39" s="82"/>
      <c r="E39" s="82"/>
      <c r="F39" s="83"/>
      <c r="G39" s="83"/>
      <c r="H39" s="83"/>
      <c r="I39" s="83"/>
      <c r="J39" s="83"/>
      <c r="K39" s="84"/>
    </row>
    <row r="40" spans="1:11" x14ac:dyDescent="0.25">
      <c r="A40" s="85" t="s">
        <v>36</v>
      </c>
      <c r="B40" s="86"/>
      <c r="C40" s="86"/>
      <c r="D40" s="86"/>
      <c r="E40" s="86"/>
      <c r="F40" s="87"/>
      <c r="G40" s="87"/>
      <c r="H40" s="87"/>
      <c r="I40" s="87"/>
      <c r="J40" s="87"/>
      <c r="K40" s="88"/>
    </row>
    <row r="41" spans="1:11" x14ac:dyDescent="0.25">
      <c r="A41" s="85" t="s">
        <v>37</v>
      </c>
      <c r="B41" s="86"/>
      <c r="C41" s="86"/>
      <c r="D41" s="86"/>
      <c r="E41" s="86"/>
      <c r="F41" s="87"/>
      <c r="G41" s="87"/>
      <c r="H41" s="87"/>
      <c r="I41" s="87"/>
      <c r="J41" s="87"/>
      <c r="K41" s="88"/>
    </row>
    <row r="42" spans="1:11" x14ac:dyDescent="0.25">
      <c r="A42" s="85" t="s">
        <v>38</v>
      </c>
      <c r="B42" s="86"/>
      <c r="C42" s="86"/>
      <c r="D42" s="86"/>
      <c r="E42" s="86"/>
      <c r="F42" s="87"/>
      <c r="G42" s="87"/>
      <c r="H42" s="87"/>
      <c r="I42" s="87"/>
      <c r="J42" s="87"/>
      <c r="K42" s="88"/>
    </row>
    <row r="43" spans="1:11" x14ac:dyDescent="0.25">
      <c r="A43" s="85" t="s">
        <v>39</v>
      </c>
      <c r="B43" s="86"/>
      <c r="C43" s="86"/>
      <c r="D43" s="86"/>
      <c r="E43" s="86"/>
      <c r="F43" s="87"/>
      <c r="G43" s="87"/>
      <c r="H43" s="87"/>
      <c r="I43" s="87"/>
      <c r="J43" s="87"/>
      <c r="K43" s="88"/>
    </row>
    <row r="44" spans="1:11" x14ac:dyDescent="0.25">
      <c r="A44" s="85" t="s">
        <v>40</v>
      </c>
      <c r="B44" s="86"/>
      <c r="C44" s="86"/>
      <c r="D44" s="86"/>
      <c r="E44" s="86"/>
      <c r="F44" s="87"/>
      <c r="G44" s="87"/>
      <c r="H44" s="87"/>
      <c r="I44" s="87"/>
      <c r="J44" s="87"/>
      <c r="K44" s="88"/>
    </row>
    <row r="45" spans="1:11" x14ac:dyDescent="0.25">
      <c r="A45" s="107" t="s">
        <v>41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9"/>
    </row>
    <row r="46" spans="1:11" ht="15.75" thickBot="1" x14ac:dyDescent="0.3">
      <c r="A46" s="71" t="s">
        <v>42</v>
      </c>
      <c r="B46" s="72"/>
      <c r="C46" s="72"/>
      <c r="D46" s="72"/>
      <c r="E46" s="72"/>
      <c r="F46" s="73"/>
      <c r="G46" s="73"/>
      <c r="H46" s="73"/>
      <c r="I46" s="73"/>
      <c r="J46" s="73"/>
      <c r="K46" s="74"/>
    </row>
    <row r="47" spans="1:11" ht="4.5" customHeight="1" x14ac:dyDescent="0.25">
      <c r="K47" s="1"/>
    </row>
    <row r="48" spans="1:11" ht="15" customHeight="1" x14ac:dyDescent="0.25">
      <c r="A48" s="89" t="s">
        <v>75</v>
      </c>
      <c r="B48" s="90"/>
      <c r="C48" s="90"/>
      <c r="D48" s="90"/>
      <c r="E48" s="90"/>
      <c r="F48" s="90"/>
      <c r="G48" s="90"/>
      <c r="H48" s="90"/>
      <c r="I48" s="90"/>
      <c r="J48" s="90"/>
      <c r="K48" s="91"/>
    </row>
    <row r="49" spans="1:11" ht="33.75" customHeight="1" x14ac:dyDescent="0.25">
      <c r="A49" s="75" t="s">
        <v>34</v>
      </c>
      <c r="B49" s="76"/>
      <c r="C49" s="76"/>
      <c r="D49" s="76"/>
      <c r="E49" s="76"/>
      <c r="F49" s="76"/>
      <c r="G49" s="76"/>
      <c r="H49" s="76"/>
      <c r="I49" s="76"/>
      <c r="J49" s="76"/>
      <c r="K49" s="77"/>
    </row>
  </sheetData>
  <mergeCells count="51">
    <mergeCell ref="A35:G35"/>
    <mergeCell ref="A36:G36"/>
    <mergeCell ref="C34:D34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A19:G20"/>
    <mergeCell ref="B21:G23"/>
    <mergeCell ref="A43:K43"/>
    <mergeCell ref="A44:K44"/>
    <mergeCell ref="A45:K4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21:A23"/>
    <mergeCell ref="B33:D33"/>
    <mergeCell ref="A46:K46"/>
    <mergeCell ref="A49:K49"/>
    <mergeCell ref="A38:K38"/>
    <mergeCell ref="A39:K39"/>
    <mergeCell ref="A40:K40"/>
    <mergeCell ref="A41:K41"/>
    <mergeCell ref="A42:K42"/>
    <mergeCell ref="A48:K48"/>
    <mergeCell ref="D16:E16"/>
    <mergeCell ref="B17:C17"/>
    <mergeCell ref="D17:E17"/>
    <mergeCell ref="B5:C5"/>
    <mergeCell ref="D5:E5"/>
    <mergeCell ref="B16:C16"/>
    <mergeCell ref="B7:E15"/>
    <mergeCell ref="A1:K1"/>
    <mergeCell ref="A3:K4"/>
    <mergeCell ref="A2:K2"/>
    <mergeCell ref="F5:G5"/>
    <mergeCell ref="H5:I5"/>
    <mergeCell ref="J5:K5"/>
  </mergeCells>
  <conditionalFormatting sqref="B6:E6 B31">
    <cfRule type="expression" dxfId="92" priority="92">
      <formula>MOD(ROW(),2)=0</formula>
    </cfRule>
  </conditionalFormatting>
  <conditionalFormatting sqref="A5">
    <cfRule type="expression" dxfId="91" priority="89">
      <formula>MOD(ROW(),2)=0</formula>
    </cfRule>
  </conditionalFormatting>
  <conditionalFormatting sqref="A7:A13">
    <cfRule type="expression" dxfId="90" priority="88">
      <formula>MOD(ROW(),2)=0</formula>
    </cfRule>
  </conditionalFormatting>
  <conditionalFormatting sqref="F7:G13">
    <cfRule type="expression" dxfId="89" priority="34">
      <formula>MOD(ROW(),2)=0</formula>
    </cfRule>
  </conditionalFormatting>
  <conditionalFormatting sqref="H7:I13">
    <cfRule type="expression" dxfId="88" priority="33">
      <formula>MOD(ROW(),2)=0</formula>
    </cfRule>
  </conditionalFormatting>
  <conditionalFormatting sqref="A6">
    <cfRule type="expression" dxfId="87" priority="32">
      <formula>MOD(ROW(),2)=0</formula>
    </cfRule>
  </conditionalFormatting>
  <conditionalFormatting sqref="F6:G6">
    <cfRule type="expression" dxfId="86" priority="31">
      <formula>MOD(ROW(),2)=0</formula>
    </cfRule>
  </conditionalFormatting>
  <conditionalFormatting sqref="H6:I6">
    <cfRule type="expression" dxfId="85" priority="30">
      <formula>MOD(ROW(),2)=0</formula>
    </cfRule>
  </conditionalFormatting>
  <conditionalFormatting sqref="J6:K6">
    <cfRule type="expression" dxfId="84" priority="29">
      <formula>MOD(ROW(),2)=0</formula>
    </cfRule>
  </conditionalFormatting>
  <conditionalFormatting sqref="B7">
    <cfRule type="expression" dxfId="83" priority="28">
      <formula>MOD(ROW(),2)=0</formula>
    </cfRule>
  </conditionalFormatting>
  <conditionalFormatting sqref="J7:K13">
    <cfRule type="expression" dxfId="82" priority="27">
      <formula>MOD(ROW(),2)=0</formula>
    </cfRule>
  </conditionalFormatting>
  <conditionalFormatting sqref="A25:A31">
    <cfRule type="expression" dxfId="81" priority="25">
      <formula>MOD(ROW(),2)=0</formula>
    </cfRule>
  </conditionalFormatting>
  <conditionalFormatting sqref="A24">
    <cfRule type="expression" dxfId="80" priority="24">
      <formula>MOD(ROW(),2)=0</formula>
    </cfRule>
  </conditionalFormatting>
  <conditionalFormatting sqref="B25:B29">
    <cfRule type="expression" dxfId="79" priority="20">
      <formula>MOD(ROW(),2)=0</formula>
    </cfRule>
  </conditionalFormatting>
  <conditionalFormatting sqref="B26">
    <cfRule type="expression" dxfId="77" priority="21">
      <formula>MOD(ROW(),2)=0</formula>
    </cfRule>
  </conditionalFormatting>
  <conditionalFormatting sqref="B24">
    <cfRule type="expression" dxfId="76" priority="8">
      <formula>MOD(ROW(),2)=0</formula>
    </cfRule>
  </conditionalFormatting>
  <conditionalFormatting sqref="B30">
    <cfRule type="expression" dxfId="75" priority="7">
      <formula>MOD(ROW(),2)=0</formula>
    </cfRule>
  </conditionalFormatting>
  <conditionalFormatting sqref="E24">
    <cfRule type="expression" dxfId="74" priority="6">
      <formula>MOD(ROW(),2)=0</formula>
    </cfRule>
  </conditionalFormatting>
  <conditionalFormatting sqref="E26">
    <cfRule type="expression" dxfId="73" priority="4">
      <formula>MOD(ROW(),2)=0</formula>
    </cfRule>
  </conditionalFormatting>
  <conditionalFormatting sqref="E26">
    <cfRule type="expression" dxfId="72" priority="5">
      <formula>MOD(ROW(),2)=0</formula>
    </cfRule>
  </conditionalFormatting>
  <conditionalFormatting sqref="E28">
    <cfRule type="expression" dxfId="71" priority="3">
      <formula>MOD(ROW(),2)=0</formula>
    </cfRule>
  </conditionalFormatting>
  <conditionalFormatting sqref="E30">
    <cfRule type="expression" dxfId="70" priority="2">
      <formula>MOD(ROW(),2)=0</formula>
    </cfRule>
  </conditionalFormatting>
  <conditionalFormatting sqref="E34">
    <cfRule type="expression" dxfId="69" priority="1">
      <formula>MOD(ROW(),2)=0</formula>
    </cfRule>
  </conditionalFormatting>
  <printOptions horizontalCentered="1"/>
  <pageMargins left="0" right="0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184"/>
  <sheetViews>
    <sheetView workbookViewId="0">
      <selection sqref="A1:A4"/>
    </sheetView>
  </sheetViews>
  <sheetFormatPr defaultRowHeight="15" x14ac:dyDescent="0.25"/>
  <cols>
    <col min="2" max="2" width="16.5703125" customWidth="1"/>
    <col min="3" max="4" width="12.7109375" style="177" customWidth="1"/>
    <col min="5" max="5" width="12.7109375" style="5" customWidth="1"/>
    <col min="6" max="14" width="8" customWidth="1"/>
  </cols>
  <sheetData>
    <row r="1" spans="1:5" ht="15" customHeight="1" x14ac:dyDescent="0.25">
      <c r="A1" s="122" t="s">
        <v>18</v>
      </c>
      <c r="B1" s="119" t="s">
        <v>70</v>
      </c>
      <c r="C1" s="98" t="s">
        <v>77</v>
      </c>
      <c r="D1" s="99"/>
      <c r="E1" s="100"/>
    </row>
    <row r="2" spans="1:5" x14ac:dyDescent="0.25">
      <c r="A2" s="123"/>
      <c r="B2" s="120"/>
      <c r="C2" s="101"/>
      <c r="D2" s="102"/>
      <c r="E2" s="103"/>
    </row>
    <row r="3" spans="1:5" ht="15.75" customHeight="1" thickBot="1" x14ac:dyDescent="0.3">
      <c r="A3" s="123"/>
      <c r="B3" s="121"/>
      <c r="C3" s="104"/>
      <c r="D3" s="105"/>
      <c r="E3" s="106"/>
    </row>
    <row r="4" spans="1:5" ht="26.25" thickBot="1" x14ac:dyDescent="0.3">
      <c r="A4" s="124"/>
      <c r="B4" s="39" t="s">
        <v>0</v>
      </c>
      <c r="C4" s="194" t="s">
        <v>68</v>
      </c>
      <c r="D4" s="195" t="s">
        <v>69</v>
      </c>
      <c r="E4" s="196" t="s">
        <v>45</v>
      </c>
    </row>
    <row r="5" spans="1:5" x14ac:dyDescent="0.25">
      <c r="A5" s="186" t="s">
        <v>19</v>
      </c>
      <c r="B5" s="182" t="s">
        <v>4</v>
      </c>
      <c r="C5" s="174">
        <v>38</v>
      </c>
      <c r="D5" s="175">
        <v>48</v>
      </c>
      <c r="E5" s="8">
        <f>C5/D5</f>
        <v>0.79166666666666663</v>
      </c>
    </row>
    <row r="6" spans="1:5" x14ac:dyDescent="0.25">
      <c r="A6" s="187"/>
      <c r="B6" s="183" t="s">
        <v>5</v>
      </c>
      <c r="C6" s="44">
        <v>10</v>
      </c>
      <c r="D6" s="45">
        <v>13</v>
      </c>
      <c r="E6" s="9">
        <f t="shared" ref="E6:E11" si="0">C6/D6</f>
        <v>0.76923076923076927</v>
      </c>
    </row>
    <row r="7" spans="1:5" x14ac:dyDescent="0.25">
      <c r="A7" s="187"/>
      <c r="B7" s="183" t="s">
        <v>6</v>
      </c>
      <c r="C7" s="44" t="s">
        <v>85</v>
      </c>
      <c r="D7" s="45">
        <v>10</v>
      </c>
      <c r="E7" s="9" t="s">
        <v>84</v>
      </c>
    </row>
    <row r="8" spans="1:5" x14ac:dyDescent="0.25">
      <c r="A8" s="187"/>
      <c r="B8" s="183" t="s">
        <v>7</v>
      </c>
      <c r="C8" s="44" t="s">
        <v>85</v>
      </c>
      <c r="D8" s="45" t="s">
        <v>85</v>
      </c>
      <c r="E8" s="9" t="s">
        <v>84</v>
      </c>
    </row>
    <row r="9" spans="1:5" x14ac:dyDescent="0.25">
      <c r="A9" s="187"/>
      <c r="B9" s="183" t="s">
        <v>8</v>
      </c>
      <c r="C9" s="44"/>
      <c r="D9" s="45" t="s">
        <v>85</v>
      </c>
      <c r="E9" s="9"/>
    </row>
    <row r="10" spans="1:5" x14ac:dyDescent="0.25">
      <c r="A10" s="187"/>
      <c r="B10" s="183" t="s">
        <v>9</v>
      </c>
      <c r="C10" s="44"/>
      <c r="D10" s="45"/>
      <c r="E10" s="9"/>
    </row>
    <row r="11" spans="1:5" x14ac:dyDescent="0.25">
      <c r="A11" s="187"/>
      <c r="B11" s="183" t="s">
        <v>10</v>
      </c>
      <c r="C11" s="44"/>
      <c r="D11" s="45"/>
      <c r="E11" s="9"/>
    </row>
    <row r="12" spans="1:5" x14ac:dyDescent="0.25">
      <c r="A12" s="187"/>
      <c r="B12" s="184" t="s">
        <v>21</v>
      </c>
      <c r="C12" s="7">
        <f>C$172</f>
        <v>547</v>
      </c>
      <c r="D12" s="6">
        <f>D$172</f>
        <v>935</v>
      </c>
      <c r="E12" s="10">
        <f>E$172</f>
        <v>0.58502673796791449</v>
      </c>
    </row>
    <row r="13" spans="1:5" x14ac:dyDescent="0.25">
      <c r="A13" s="187"/>
      <c r="B13" s="147" t="s">
        <v>16</v>
      </c>
      <c r="C13" s="44" t="s">
        <v>84</v>
      </c>
      <c r="D13" s="45">
        <f>D5-D7</f>
        <v>38</v>
      </c>
      <c r="E13" s="11" t="s">
        <v>84</v>
      </c>
    </row>
    <row r="14" spans="1:5" ht="15.75" thickBot="1" x14ac:dyDescent="0.3">
      <c r="A14" s="188"/>
      <c r="B14" s="185" t="s">
        <v>17</v>
      </c>
      <c r="C14" s="42">
        <f>C5-C6</f>
        <v>28</v>
      </c>
      <c r="D14" s="43">
        <f>D5-D6</f>
        <v>35</v>
      </c>
      <c r="E14" s="12">
        <f>E5-E6</f>
        <v>2.2435897435897356E-2</v>
      </c>
    </row>
    <row r="15" spans="1:5" x14ac:dyDescent="0.25">
      <c r="A15" s="189" t="s">
        <v>20</v>
      </c>
      <c r="B15" s="182" t="s">
        <v>4</v>
      </c>
      <c r="C15" s="174">
        <v>12</v>
      </c>
      <c r="D15" s="175">
        <v>31</v>
      </c>
      <c r="E15" s="8">
        <f>C15/D15</f>
        <v>0.38709677419354838</v>
      </c>
    </row>
    <row r="16" spans="1:5" x14ac:dyDescent="0.25">
      <c r="A16" s="190"/>
      <c r="B16" s="183" t="s">
        <v>5</v>
      </c>
      <c r="C16" s="44">
        <v>11</v>
      </c>
      <c r="D16" s="45">
        <v>22</v>
      </c>
      <c r="E16" s="9">
        <f t="shared" ref="E16:E21" si="1">C16/D16</f>
        <v>0.5</v>
      </c>
    </row>
    <row r="17" spans="1:5" x14ac:dyDescent="0.25">
      <c r="A17" s="190"/>
      <c r="B17" s="183" t="s">
        <v>6</v>
      </c>
      <c r="C17" s="44" t="s">
        <v>85</v>
      </c>
      <c r="D17" s="45">
        <v>15</v>
      </c>
      <c r="E17" s="9" t="s">
        <v>84</v>
      </c>
    </row>
    <row r="18" spans="1:5" x14ac:dyDescent="0.25">
      <c r="A18" s="190"/>
      <c r="B18" s="183" t="s">
        <v>7</v>
      </c>
      <c r="C18" s="44" t="s">
        <v>85</v>
      </c>
      <c r="D18" s="45" t="s">
        <v>85</v>
      </c>
      <c r="E18" s="9" t="s">
        <v>84</v>
      </c>
    </row>
    <row r="19" spans="1:5" x14ac:dyDescent="0.25">
      <c r="A19" s="190"/>
      <c r="B19" s="183" t="s">
        <v>8</v>
      </c>
      <c r="C19" s="44"/>
      <c r="D19" s="45"/>
      <c r="E19" s="9"/>
    </row>
    <row r="20" spans="1:5" x14ac:dyDescent="0.25">
      <c r="A20" s="190"/>
      <c r="B20" s="183" t="s">
        <v>9</v>
      </c>
      <c r="C20" s="44"/>
      <c r="D20" s="45"/>
      <c r="E20" s="9"/>
    </row>
    <row r="21" spans="1:5" x14ac:dyDescent="0.25">
      <c r="A21" s="190"/>
      <c r="B21" s="183" t="s">
        <v>10</v>
      </c>
      <c r="C21" s="44" t="s">
        <v>85</v>
      </c>
      <c r="D21" s="45" t="s">
        <v>85</v>
      </c>
      <c r="E21" s="9" t="s">
        <v>84</v>
      </c>
    </row>
    <row r="22" spans="1:5" x14ac:dyDescent="0.25">
      <c r="A22" s="190"/>
      <c r="B22" s="184" t="s">
        <v>21</v>
      </c>
      <c r="C22" s="7">
        <f>C$172</f>
        <v>547</v>
      </c>
      <c r="D22" s="6">
        <f>D$172</f>
        <v>935</v>
      </c>
      <c r="E22" s="10">
        <f>E$172</f>
        <v>0.58502673796791449</v>
      </c>
    </row>
    <row r="23" spans="1:5" x14ac:dyDescent="0.25">
      <c r="A23" s="190"/>
      <c r="B23" s="147" t="s">
        <v>16</v>
      </c>
      <c r="C23" s="44" t="s">
        <v>84</v>
      </c>
      <c r="D23" s="45">
        <f>D15-D17</f>
        <v>16</v>
      </c>
      <c r="E23" s="11" t="s">
        <v>84</v>
      </c>
    </row>
    <row r="24" spans="1:5" ht="15.75" thickBot="1" x14ac:dyDescent="0.3">
      <c r="A24" s="191"/>
      <c r="B24" s="185" t="s">
        <v>17</v>
      </c>
      <c r="C24" s="42">
        <f>C15-C16</f>
        <v>1</v>
      </c>
      <c r="D24" s="43">
        <f>D15-D16</f>
        <v>9</v>
      </c>
      <c r="E24" s="12">
        <f>E15-E16</f>
        <v>-0.11290322580645162</v>
      </c>
    </row>
    <row r="25" spans="1:5" x14ac:dyDescent="0.25">
      <c r="A25" s="186" t="s">
        <v>22</v>
      </c>
      <c r="B25" s="182" t="s">
        <v>4</v>
      </c>
      <c r="C25" s="174"/>
      <c r="D25" s="175" t="s">
        <v>85</v>
      </c>
      <c r="E25" s="8"/>
    </row>
    <row r="26" spans="1:5" x14ac:dyDescent="0.25">
      <c r="A26" s="187"/>
      <c r="B26" s="183" t="s">
        <v>5</v>
      </c>
      <c r="C26" s="44" t="s">
        <v>85</v>
      </c>
      <c r="D26" s="45" t="s">
        <v>85</v>
      </c>
      <c r="E26" s="9" t="s">
        <v>84</v>
      </c>
    </row>
    <row r="27" spans="1:5" x14ac:dyDescent="0.25">
      <c r="A27" s="187"/>
      <c r="B27" s="183" t="s">
        <v>6</v>
      </c>
      <c r="C27" s="44" t="s">
        <v>85</v>
      </c>
      <c r="D27" s="45">
        <v>18</v>
      </c>
      <c r="E27" s="9" t="s">
        <v>84</v>
      </c>
    </row>
    <row r="28" spans="1:5" x14ac:dyDescent="0.25">
      <c r="A28" s="187"/>
      <c r="B28" s="183" t="s">
        <v>7</v>
      </c>
      <c r="C28" s="44" t="s">
        <v>85</v>
      </c>
      <c r="D28" s="45" t="s">
        <v>85</v>
      </c>
      <c r="E28" s="9" t="s">
        <v>84</v>
      </c>
    </row>
    <row r="29" spans="1:5" x14ac:dyDescent="0.25">
      <c r="A29" s="187"/>
      <c r="B29" s="183" t="s">
        <v>8</v>
      </c>
      <c r="C29" s="44"/>
      <c r="D29" s="45" t="s">
        <v>85</v>
      </c>
      <c r="E29" s="9"/>
    </row>
    <row r="30" spans="1:5" x14ac:dyDescent="0.25">
      <c r="A30" s="187"/>
      <c r="B30" s="183" t="s">
        <v>9</v>
      </c>
      <c r="C30" s="44"/>
      <c r="D30" s="45"/>
      <c r="E30" s="9"/>
    </row>
    <row r="31" spans="1:5" x14ac:dyDescent="0.25">
      <c r="A31" s="187"/>
      <c r="B31" s="183" t="s">
        <v>10</v>
      </c>
      <c r="C31" s="44"/>
      <c r="D31" s="45"/>
      <c r="E31" s="9"/>
    </row>
    <row r="32" spans="1:5" x14ac:dyDescent="0.25">
      <c r="A32" s="187"/>
      <c r="B32" s="184" t="s">
        <v>21</v>
      </c>
      <c r="C32" s="7">
        <f>C$172</f>
        <v>547</v>
      </c>
      <c r="D32" s="6">
        <f>D$172</f>
        <v>935</v>
      </c>
      <c r="E32" s="10">
        <f>E$172</f>
        <v>0.58502673796791449</v>
      </c>
    </row>
    <row r="33" spans="1:5" x14ac:dyDescent="0.25">
      <c r="A33" s="187"/>
      <c r="B33" s="147" t="s">
        <v>16</v>
      </c>
      <c r="C33" s="44"/>
      <c r="D33" s="45" t="s">
        <v>84</v>
      </c>
      <c r="E33" s="11"/>
    </row>
    <row r="34" spans="1:5" ht="15.75" thickBot="1" x14ac:dyDescent="0.3">
      <c r="A34" s="188"/>
      <c r="B34" s="185" t="s">
        <v>17</v>
      </c>
      <c r="C34" s="42"/>
      <c r="D34" s="43" t="s">
        <v>84</v>
      </c>
      <c r="E34" s="12"/>
    </row>
    <row r="35" spans="1:5" x14ac:dyDescent="0.25">
      <c r="A35" s="189" t="s">
        <v>23</v>
      </c>
      <c r="B35" s="182" t="s">
        <v>4</v>
      </c>
      <c r="C35" s="174" t="s">
        <v>85</v>
      </c>
      <c r="D35" s="175" t="s">
        <v>85</v>
      </c>
      <c r="E35" s="8" t="s">
        <v>84</v>
      </c>
    </row>
    <row r="36" spans="1:5" x14ac:dyDescent="0.25">
      <c r="A36" s="190"/>
      <c r="B36" s="183" t="s">
        <v>5</v>
      </c>
      <c r="C36" s="44">
        <v>36</v>
      </c>
      <c r="D36" s="45">
        <v>65</v>
      </c>
      <c r="E36" s="9">
        <f t="shared" ref="E36:E41" si="2">C36/D36</f>
        <v>0.55384615384615388</v>
      </c>
    </row>
    <row r="37" spans="1:5" x14ac:dyDescent="0.25">
      <c r="A37" s="190"/>
      <c r="B37" s="183" t="s">
        <v>6</v>
      </c>
      <c r="C37" s="44" t="s">
        <v>85</v>
      </c>
      <c r="D37" s="45" t="s">
        <v>85</v>
      </c>
      <c r="E37" s="9" t="s">
        <v>84</v>
      </c>
    </row>
    <row r="38" spans="1:5" x14ac:dyDescent="0.25">
      <c r="A38" s="190"/>
      <c r="B38" s="183" t="s">
        <v>7</v>
      </c>
      <c r="C38" s="44" t="s">
        <v>85</v>
      </c>
      <c r="D38" s="45" t="s">
        <v>85</v>
      </c>
      <c r="E38" s="9" t="s">
        <v>84</v>
      </c>
    </row>
    <row r="39" spans="1:5" x14ac:dyDescent="0.25">
      <c r="A39" s="190"/>
      <c r="B39" s="183" t="s">
        <v>8</v>
      </c>
      <c r="C39" s="44"/>
      <c r="D39" s="45"/>
      <c r="E39" s="9"/>
    </row>
    <row r="40" spans="1:5" x14ac:dyDescent="0.25">
      <c r="A40" s="190"/>
      <c r="B40" s="183" t="s">
        <v>9</v>
      </c>
      <c r="C40" s="44"/>
      <c r="D40" s="45"/>
      <c r="E40" s="9"/>
    </row>
    <row r="41" spans="1:5" x14ac:dyDescent="0.25">
      <c r="A41" s="190"/>
      <c r="B41" s="183" t="s">
        <v>10</v>
      </c>
      <c r="C41" s="44"/>
      <c r="D41" s="45"/>
      <c r="E41" s="9"/>
    </row>
    <row r="42" spans="1:5" x14ac:dyDescent="0.25">
      <c r="A42" s="190"/>
      <c r="B42" s="184" t="s">
        <v>21</v>
      </c>
      <c r="C42" s="7">
        <f>C$172</f>
        <v>547</v>
      </c>
      <c r="D42" s="6">
        <f>D$172</f>
        <v>935</v>
      </c>
      <c r="E42" s="10">
        <f>E$172</f>
        <v>0.58502673796791449</v>
      </c>
    </row>
    <row r="43" spans="1:5" x14ac:dyDescent="0.25">
      <c r="A43" s="190"/>
      <c r="B43" s="147" t="s">
        <v>16</v>
      </c>
      <c r="C43" s="44" t="s">
        <v>84</v>
      </c>
      <c r="D43" s="45" t="s">
        <v>84</v>
      </c>
      <c r="E43" s="11" t="s">
        <v>84</v>
      </c>
    </row>
    <row r="44" spans="1:5" ht="15.75" thickBot="1" x14ac:dyDescent="0.3">
      <c r="A44" s="191"/>
      <c r="B44" s="185" t="s">
        <v>17</v>
      </c>
      <c r="C44" s="42" t="s">
        <v>84</v>
      </c>
      <c r="D44" s="43" t="s">
        <v>84</v>
      </c>
      <c r="E44" s="12" t="s">
        <v>84</v>
      </c>
    </row>
    <row r="45" spans="1:5" x14ac:dyDescent="0.25">
      <c r="A45" s="186" t="s">
        <v>24</v>
      </c>
      <c r="B45" s="182" t="s">
        <v>4</v>
      </c>
      <c r="C45" s="174">
        <v>18</v>
      </c>
      <c r="D45" s="175">
        <v>42</v>
      </c>
      <c r="E45" s="8">
        <f>C45/D45</f>
        <v>0.42857142857142855</v>
      </c>
    </row>
    <row r="46" spans="1:5" x14ac:dyDescent="0.25">
      <c r="A46" s="187"/>
      <c r="B46" s="183" t="s">
        <v>5</v>
      </c>
      <c r="C46" s="44" t="s">
        <v>85</v>
      </c>
      <c r="D46" s="45" t="s">
        <v>85</v>
      </c>
      <c r="E46" s="9" t="s">
        <v>84</v>
      </c>
    </row>
    <row r="47" spans="1:5" x14ac:dyDescent="0.25">
      <c r="A47" s="187"/>
      <c r="B47" s="183" t="s">
        <v>6</v>
      </c>
      <c r="C47" s="44" t="s">
        <v>85</v>
      </c>
      <c r="D47" s="45" t="s">
        <v>85</v>
      </c>
      <c r="E47" s="9" t="s">
        <v>84</v>
      </c>
    </row>
    <row r="48" spans="1:5" x14ac:dyDescent="0.25">
      <c r="A48" s="187"/>
      <c r="B48" s="183" t="s">
        <v>7</v>
      </c>
      <c r="C48" s="44"/>
      <c r="D48" s="45" t="s">
        <v>85</v>
      </c>
      <c r="E48" s="9" t="s">
        <v>84</v>
      </c>
    </row>
    <row r="49" spans="1:5" x14ac:dyDescent="0.25">
      <c r="A49" s="187"/>
      <c r="B49" s="183" t="s">
        <v>8</v>
      </c>
      <c r="C49" s="44"/>
      <c r="D49" s="45"/>
      <c r="E49" s="9"/>
    </row>
    <row r="50" spans="1:5" x14ac:dyDescent="0.25">
      <c r="A50" s="187"/>
      <c r="B50" s="183" t="s">
        <v>9</v>
      </c>
      <c r="C50" s="44"/>
      <c r="D50" s="45"/>
      <c r="E50" s="9"/>
    </row>
    <row r="51" spans="1:5" x14ac:dyDescent="0.25">
      <c r="A51" s="187"/>
      <c r="B51" s="183" t="s">
        <v>10</v>
      </c>
      <c r="C51" s="44"/>
      <c r="D51" s="45"/>
      <c r="E51" s="9"/>
    </row>
    <row r="52" spans="1:5" x14ac:dyDescent="0.25">
      <c r="A52" s="187"/>
      <c r="B52" s="184" t="s">
        <v>21</v>
      </c>
      <c r="C52" s="7">
        <f>C$172</f>
        <v>547</v>
      </c>
      <c r="D52" s="6">
        <f>D$172</f>
        <v>935</v>
      </c>
      <c r="E52" s="10">
        <f>E$172</f>
        <v>0.58502673796791449</v>
      </c>
    </row>
    <row r="53" spans="1:5" x14ac:dyDescent="0.25">
      <c r="A53" s="187"/>
      <c r="B53" s="147" t="s">
        <v>16</v>
      </c>
      <c r="C53" s="44" t="s">
        <v>84</v>
      </c>
      <c r="D53" s="45" t="s">
        <v>84</v>
      </c>
      <c r="E53" s="11" t="s">
        <v>84</v>
      </c>
    </row>
    <row r="54" spans="1:5" ht="15.75" thickBot="1" x14ac:dyDescent="0.3">
      <c r="A54" s="188"/>
      <c r="B54" s="185" t="s">
        <v>17</v>
      </c>
      <c r="C54" s="42" t="s">
        <v>84</v>
      </c>
      <c r="D54" s="43" t="s">
        <v>84</v>
      </c>
      <c r="E54" s="12" t="s">
        <v>84</v>
      </c>
    </row>
    <row r="55" spans="1:5" x14ac:dyDescent="0.25">
      <c r="A55" s="192" t="s">
        <v>71</v>
      </c>
      <c r="B55" s="182" t="s">
        <v>4</v>
      </c>
      <c r="C55" s="174">
        <v>46</v>
      </c>
      <c r="D55" s="175">
        <v>68</v>
      </c>
      <c r="E55" s="8">
        <f>C55/D55</f>
        <v>0.67647058823529416</v>
      </c>
    </row>
    <row r="56" spans="1:5" x14ac:dyDescent="0.25">
      <c r="A56" s="190"/>
      <c r="B56" s="183" t="s">
        <v>5</v>
      </c>
      <c r="C56" s="44" t="s">
        <v>85</v>
      </c>
      <c r="D56" s="45" t="s">
        <v>85</v>
      </c>
      <c r="E56" s="9" t="s">
        <v>84</v>
      </c>
    </row>
    <row r="57" spans="1:5" x14ac:dyDescent="0.25">
      <c r="A57" s="190"/>
      <c r="B57" s="183" t="s">
        <v>6</v>
      </c>
      <c r="C57" s="44" t="s">
        <v>85</v>
      </c>
      <c r="D57" s="45" t="s">
        <v>85</v>
      </c>
      <c r="E57" s="9" t="s">
        <v>84</v>
      </c>
    </row>
    <row r="58" spans="1:5" x14ac:dyDescent="0.25">
      <c r="A58" s="190"/>
      <c r="B58" s="183" t="s">
        <v>7</v>
      </c>
      <c r="C58" s="44" t="s">
        <v>85</v>
      </c>
      <c r="D58" s="45" t="s">
        <v>85</v>
      </c>
      <c r="E58" s="9" t="s">
        <v>84</v>
      </c>
    </row>
    <row r="59" spans="1:5" x14ac:dyDescent="0.25">
      <c r="A59" s="190"/>
      <c r="B59" s="183" t="s">
        <v>8</v>
      </c>
      <c r="C59" s="44"/>
      <c r="D59" s="45"/>
      <c r="E59" s="9"/>
    </row>
    <row r="60" spans="1:5" x14ac:dyDescent="0.25">
      <c r="A60" s="190"/>
      <c r="B60" s="183" t="s">
        <v>9</v>
      </c>
      <c r="C60" s="44"/>
      <c r="D60" s="45"/>
      <c r="E60" s="9"/>
    </row>
    <row r="61" spans="1:5" x14ac:dyDescent="0.25">
      <c r="A61" s="190"/>
      <c r="B61" s="183" t="s">
        <v>10</v>
      </c>
      <c r="C61" s="44"/>
      <c r="D61" s="45"/>
      <c r="E61" s="9"/>
    </row>
    <row r="62" spans="1:5" x14ac:dyDescent="0.25">
      <c r="A62" s="190"/>
      <c r="B62" s="184" t="s">
        <v>21</v>
      </c>
      <c r="C62" s="7">
        <f>C$172</f>
        <v>547</v>
      </c>
      <c r="D62" s="6">
        <f>D$172</f>
        <v>935</v>
      </c>
      <c r="E62" s="10">
        <f>E$172</f>
        <v>0.58502673796791449</v>
      </c>
    </row>
    <row r="63" spans="1:5" x14ac:dyDescent="0.25">
      <c r="A63" s="190"/>
      <c r="B63" s="147" t="s">
        <v>16</v>
      </c>
      <c r="C63" s="44" t="s">
        <v>84</v>
      </c>
      <c r="D63" s="45" t="s">
        <v>84</v>
      </c>
      <c r="E63" s="40" t="s">
        <v>84</v>
      </c>
    </row>
    <row r="64" spans="1:5" ht="15.75" thickBot="1" x14ac:dyDescent="0.3">
      <c r="A64" s="191"/>
      <c r="B64" s="185" t="s">
        <v>17</v>
      </c>
      <c r="C64" s="42" t="s">
        <v>84</v>
      </c>
      <c r="D64" s="43" t="s">
        <v>84</v>
      </c>
      <c r="E64" s="12" t="s">
        <v>84</v>
      </c>
    </row>
    <row r="65" spans="1:5" ht="15" customHeight="1" x14ac:dyDescent="0.25">
      <c r="A65" s="186" t="s">
        <v>25</v>
      </c>
      <c r="B65" s="182" t="s">
        <v>4</v>
      </c>
      <c r="C65" s="174">
        <v>10</v>
      </c>
      <c r="D65" s="175">
        <v>13</v>
      </c>
      <c r="E65" s="8">
        <f>C65/D65</f>
        <v>0.76923076923076927</v>
      </c>
    </row>
    <row r="66" spans="1:5" x14ac:dyDescent="0.25">
      <c r="A66" s="187"/>
      <c r="B66" s="183" t="s">
        <v>5</v>
      </c>
      <c r="C66" s="44" t="s">
        <v>85</v>
      </c>
      <c r="D66" s="45">
        <v>11</v>
      </c>
      <c r="E66" s="9" t="s">
        <v>84</v>
      </c>
    </row>
    <row r="67" spans="1:5" x14ac:dyDescent="0.25">
      <c r="A67" s="187"/>
      <c r="B67" s="183" t="s">
        <v>6</v>
      </c>
      <c r="C67" s="44" t="s">
        <v>85</v>
      </c>
      <c r="D67" s="45" t="s">
        <v>85</v>
      </c>
      <c r="E67" s="9" t="s">
        <v>84</v>
      </c>
    </row>
    <row r="68" spans="1:5" x14ac:dyDescent="0.25">
      <c r="A68" s="187"/>
      <c r="B68" s="183" t="s">
        <v>7</v>
      </c>
      <c r="C68" s="44" t="s">
        <v>85</v>
      </c>
      <c r="D68" s="45" t="s">
        <v>85</v>
      </c>
      <c r="E68" s="9" t="s">
        <v>84</v>
      </c>
    </row>
    <row r="69" spans="1:5" x14ac:dyDescent="0.25">
      <c r="A69" s="187"/>
      <c r="B69" s="183" t="s">
        <v>8</v>
      </c>
      <c r="C69" s="44" t="s">
        <v>85</v>
      </c>
      <c r="D69" s="45" t="s">
        <v>85</v>
      </c>
      <c r="E69" s="9" t="s">
        <v>84</v>
      </c>
    </row>
    <row r="70" spans="1:5" x14ac:dyDescent="0.25">
      <c r="A70" s="187"/>
      <c r="B70" s="183" t="s">
        <v>9</v>
      </c>
      <c r="C70" s="44" t="s">
        <v>85</v>
      </c>
      <c r="D70" s="45" t="s">
        <v>85</v>
      </c>
      <c r="E70" s="9" t="s">
        <v>84</v>
      </c>
    </row>
    <row r="71" spans="1:5" x14ac:dyDescent="0.25">
      <c r="A71" s="187"/>
      <c r="B71" s="183" t="s">
        <v>10</v>
      </c>
      <c r="C71" s="44"/>
      <c r="D71" s="45"/>
      <c r="E71" s="9"/>
    </row>
    <row r="72" spans="1:5" x14ac:dyDescent="0.25">
      <c r="A72" s="187"/>
      <c r="B72" s="184" t="s">
        <v>21</v>
      </c>
      <c r="C72" s="7">
        <f>C$172</f>
        <v>547</v>
      </c>
      <c r="D72" s="6">
        <f>D$172</f>
        <v>935</v>
      </c>
      <c r="E72" s="10">
        <f>E$172</f>
        <v>0.58502673796791449</v>
      </c>
    </row>
    <row r="73" spans="1:5" x14ac:dyDescent="0.25">
      <c r="A73" s="187"/>
      <c r="B73" s="147" t="s">
        <v>16</v>
      </c>
      <c r="C73" s="44" t="s">
        <v>84</v>
      </c>
      <c r="D73" s="45" t="s">
        <v>84</v>
      </c>
      <c r="E73" s="11" t="s">
        <v>84</v>
      </c>
    </row>
    <row r="74" spans="1:5" ht="15.75" thickBot="1" x14ac:dyDescent="0.3">
      <c r="A74" s="188"/>
      <c r="B74" s="185" t="s">
        <v>17</v>
      </c>
      <c r="C74" s="42" t="s">
        <v>84</v>
      </c>
      <c r="D74" s="43">
        <f>D65-D66</f>
        <v>2</v>
      </c>
      <c r="E74" s="12" t="s">
        <v>84</v>
      </c>
    </row>
    <row r="75" spans="1:5" ht="15" customHeight="1" x14ac:dyDescent="0.25">
      <c r="A75" s="192" t="s">
        <v>26</v>
      </c>
      <c r="B75" s="182" t="s">
        <v>4</v>
      </c>
      <c r="C75" s="174">
        <v>34</v>
      </c>
      <c r="D75" s="175">
        <v>42</v>
      </c>
      <c r="E75" s="8">
        <f>C75/D75</f>
        <v>0.80952380952380953</v>
      </c>
    </row>
    <row r="76" spans="1:5" x14ac:dyDescent="0.25">
      <c r="A76" s="190"/>
      <c r="B76" s="183" t="s">
        <v>5</v>
      </c>
      <c r="C76" s="44">
        <v>12</v>
      </c>
      <c r="D76" s="45">
        <v>15</v>
      </c>
      <c r="E76" s="9">
        <f t="shared" ref="E76:E81" si="3">C76/D76</f>
        <v>0.8</v>
      </c>
    </row>
    <row r="77" spans="1:5" x14ac:dyDescent="0.25">
      <c r="A77" s="190"/>
      <c r="B77" s="183" t="s">
        <v>6</v>
      </c>
      <c r="C77" s="44" t="s">
        <v>85</v>
      </c>
      <c r="D77" s="45">
        <v>10</v>
      </c>
      <c r="E77" s="9" t="s">
        <v>84</v>
      </c>
    </row>
    <row r="78" spans="1:5" x14ac:dyDescent="0.25">
      <c r="A78" s="190"/>
      <c r="B78" s="183" t="s">
        <v>7</v>
      </c>
      <c r="C78" s="44" t="s">
        <v>85</v>
      </c>
      <c r="D78" s="45" t="s">
        <v>85</v>
      </c>
      <c r="E78" s="9" t="s">
        <v>84</v>
      </c>
    </row>
    <row r="79" spans="1:5" x14ac:dyDescent="0.25">
      <c r="A79" s="190"/>
      <c r="B79" s="183" t="s">
        <v>8</v>
      </c>
      <c r="C79" s="44" t="s">
        <v>85</v>
      </c>
      <c r="D79" s="45" t="s">
        <v>85</v>
      </c>
      <c r="E79" s="9" t="s">
        <v>84</v>
      </c>
    </row>
    <row r="80" spans="1:5" x14ac:dyDescent="0.25">
      <c r="A80" s="190"/>
      <c r="B80" s="183" t="s">
        <v>9</v>
      </c>
      <c r="C80" s="44" t="s">
        <v>85</v>
      </c>
      <c r="D80" s="45" t="s">
        <v>85</v>
      </c>
      <c r="E80" s="9" t="s">
        <v>84</v>
      </c>
    </row>
    <row r="81" spans="1:5" x14ac:dyDescent="0.25">
      <c r="A81" s="190"/>
      <c r="B81" s="183" t="s">
        <v>10</v>
      </c>
      <c r="C81" s="44"/>
      <c r="D81" s="45"/>
      <c r="E81" s="9"/>
    </row>
    <row r="82" spans="1:5" x14ac:dyDescent="0.25">
      <c r="A82" s="190"/>
      <c r="B82" s="184" t="s">
        <v>21</v>
      </c>
      <c r="C82" s="7">
        <f>C$172</f>
        <v>547</v>
      </c>
      <c r="D82" s="6">
        <f>D$172</f>
        <v>935</v>
      </c>
      <c r="E82" s="10">
        <f>E$172</f>
        <v>0.58502673796791449</v>
      </c>
    </row>
    <row r="83" spans="1:5" x14ac:dyDescent="0.25">
      <c r="A83" s="190"/>
      <c r="B83" s="147" t="s">
        <v>16</v>
      </c>
      <c r="C83" s="44" t="s">
        <v>84</v>
      </c>
      <c r="D83" s="45">
        <f>D75-D77</f>
        <v>32</v>
      </c>
      <c r="E83" s="11" t="s">
        <v>84</v>
      </c>
    </row>
    <row r="84" spans="1:5" ht="15.75" thickBot="1" x14ac:dyDescent="0.3">
      <c r="A84" s="191"/>
      <c r="B84" s="185" t="s">
        <v>17</v>
      </c>
      <c r="C84" s="42">
        <f>C75-C76</f>
        <v>22</v>
      </c>
      <c r="D84" s="43">
        <f>D75-D76</f>
        <v>27</v>
      </c>
      <c r="E84" s="12">
        <f>E75-E76</f>
        <v>9.52380952380949E-3</v>
      </c>
    </row>
    <row r="85" spans="1:5" ht="15" customHeight="1" x14ac:dyDescent="0.25">
      <c r="A85" s="186" t="s">
        <v>72</v>
      </c>
      <c r="B85" s="182" t="s">
        <v>4</v>
      </c>
      <c r="C85" s="174">
        <v>14</v>
      </c>
      <c r="D85" s="175">
        <v>26</v>
      </c>
      <c r="E85" s="8">
        <f>C85/D85</f>
        <v>0.53846153846153844</v>
      </c>
    </row>
    <row r="86" spans="1:5" x14ac:dyDescent="0.25">
      <c r="A86" s="187"/>
      <c r="B86" s="183" t="s">
        <v>5</v>
      </c>
      <c r="C86" s="44" t="s">
        <v>85</v>
      </c>
      <c r="D86" s="45">
        <v>11</v>
      </c>
      <c r="E86" s="9" t="s">
        <v>84</v>
      </c>
    </row>
    <row r="87" spans="1:5" x14ac:dyDescent="0.25">
      <c r="A87" s="187"/>
      <c r="B87" s="183" t="s">
        <v>6</v>
      </c>
      <c r="C87" s="44" t="s">
        <v>85</v>
      </c>
      <c r="D87" s="45" t="s">
        <v>85</v>
      </c>
      <c r="E87" s="9" t="s">
        <v>84</v>
      </c>
    </row>
    <row r="88" spans="1:5" x14ac:dyDescent="0.25">
      <c r="A88" s="187"/>
      <c r="B88" s="183" t="s">
        <v>7</v>
      </c>
      <c r="C88" s="44"/>
      <c r="D88" s="45" t="s">
        <v>85</v>
      </c>
      <c r="E88" s="9"/>
    </row>
    <row r="89" spans="1:5" x14ac:dyDescent="0.25">
      <c r="A89" s="187"/>
      <c r="B89" s="183" t="s">
        <v>8</v>
      </c>
      <c r="C89" s="44"/>
      <c r="D89" s="45"/>
      <c r="E89" s="9"/>
    </row>
    <row r="90" spans="1:5" x14ac:dyDescent="0.25">
      <c r="A90" s="187"/>
      <c r="B90" s="183" t="s">
        <v>9</v>
      </c>
      <c r="C90" s="44"/>
      <c r="D90" s="45"/>
      <c r="E90" s="9"/>
    </row>
    <row r="91" spans="1:5" x14ac:dyDescent="0.25">
      <c r="A91" s="187"/>
      <c r="B91" s="183" t="s">
        <v>10</v>
      </c>
      <c r="C91" s="44"/>
      <c r="D91" s="45"/>
      <c r="E91" s="9"/>
    </row>
    <row r="92" spans="1:5" x14ac:dyDescent="0.25">
      <c r="A92" s="187"/>
      <c r="B92" s="184" t="s">
        <v>21</v>
      </c>
      <c r="C92" s="7">
        <f>C$172</f>
        <v>547</v>
      </c>
      <c r="D92" s="6">
        <f>D$172</f>
        <v>935</v>
      </c>
      <c r="E92" s="10">
        <f>E$172</f>
        <v>0.58502673796791449</v>
      </c>
    </row>
    <row r="93" spans="1:5" x14ac:dyDescent="0.25">
      <c r="A93" s="187"/>
      <c r="B93" s="147" t="s">
        <v>16</v>
      </c>
      <c r="C93" s="44" t="s">
        <v>84</v>
      </c>
      <c r="D93" s="45" t="s">
        <v>84</v>
      </c>
      <c r="E93" s="40" t="s">
        <v>84</v>
      </c>
    </row>
    <row r="94" spans="1:5" ht="15.75" thickBot="1" x14ac:dyDescent="0.3">
      <c r="A94" s="188"/>
      <c r="B94" s="185" t="s">
        <v>17</v>
      </c>
      <c r="C94" s="42" t="s">
        <v>84</v>
      </c>
      <c r="D94" s="43">
        <f>D85-D86</f>
        <v>15</v>
      </c>
      <c r="E94" s="12" t="s">
        <v>84</v>
      </c>
    </row>
    <row r="95" spans="1:5" x14ac:dyDescent="0.25">
      <c r="A95" s="189" t="s">
        <v>27</v>
      </c>
      <c r="B95" s="182" t="s">
        <v>4</v>
      </c>
      <c r="C95" s="174">
        <v>22</v>
      </c>
      <c r="D95" s="175">
        <v>43</v>
      </c>
      <c r="E95" s="8">
        <f>C95/D95</f>
        <v>0.51162790697674421</v>
      </c>
    </row>
    <row r="96" spans="1:5" x14ac:dyDescent="0.25">
      <c r="A96" s="190"/>
      <c r="B96" s="183" t="s">
        <v>5</v>
      </c>
      <c r="C96" s="44" t="s">
        <v>85</v>
      </c>
      <c r="D96" s="45">
        <v>10</v>
      </c>
      <c r="E96" s="9" t="s">
        <v>84</v>
      </c>
    </row>
    <row r="97" spans="1:5" x14ac:dyDescent="0.25">
      <c r="A97" s="190"/>
      <c r="B97" s="183" t="s">
        <v>6</v>
      </c>
      <c r="C97" s="44" t="s">
        <v>85</v>
      </c>
      <c r="D97" s="45">
        <v>10</v>
      </c>
      <c r="E97" s="9" t="s">
        <v>84</v>
      </c>
    </row>
    <row r="98" spans="1:5" x14ac:dyDescent="0.25">
      <c r="A98" s="190"/>
      <c r="B98" s="183" t="s">
        <v>7</v>
      </c>
      <c r="C98" s="44" t="s">
        <v>85</v>
      </c>
      <c r="D98" s="45" t="s">
        <v>85</v>
      </c>
      <c r="E98" s="9" t="s">
        <v>84</v>
      </c>
    </row>
    <row r="99" spans="1:5" x14ac:dyDescent="0.25">
      <c r="A99" s="190"/>
      <c r="B99" s="183" t="s">
        <v>8</v>
      </c>
      <c r="C99" s="44"/>
      <c r="D99" s="45"/>
      <c r="E99" s="9"/>
    </row>
    <row r="100" spans="1:5" x14ac:dyDescent="0.25">
      <c r="A100" s="190"/>
      <c r="B100" s="183" t="s">
        <v>9</v>
      </c>
      <c r="C100" s="44"/>
      <c r="D100" s="45"/>
      <c r="E100" s="9"/>
    </row>
    <row r="101" spans="1:5" x14ac:dyDescent="0.25">
      <c r="A101" s="190"/>
      <c r="B101" s="183" t="s">
        <v>10</v>
      </c>
      <c r="C101" s="44"/>
      <c r="D101" s="45"/>
      <c r="E101" s="9"/>
    </row>
    <row r="102" spans="1:5" x14ac:dyDescent="0.25">
      <c r="A102" s="190"/>
      <c r="B102" s="184" t="s">
        <v>21</v>
      </c>
      <c r="C102" s="7">
        <f>C$172</f>
        <v>547</v>
      </c>
      <c r="D102" s="6">
        <f>D$172</f>
        <v>935</v>
      </c>
      <c r="E102" s="10">
        <f>E$172</f>
        <v>0.58502673796791449</v>
      </c>
    </row>
    <row r="103" spans="1:5" x14ac:dyDescent="0.25">
      <c r="A103" s="190"/>
      <c r="B103" s="147" t="s">
        <v>16</v>
      </c>
      <c r="C103" s="44" t="s">
        <v>84</v>
      </c>
      <c r="D103" s="45">
        <f>D95-D97</f>
        <v>33</v>
      </c>
      <c r="E103" s="11" t="s">
        <v>84</v>
      </c>
    </row>
    <row r="104" spans="1:5" ht="15.75" thickBot="1" x14ac:dyDescent="0.3">
      <c r="A104" s="191"/>
      <c r="B104" s="185" t="s">
        <v>17</v>
      </c>
      <c r="C104" s="42" t="s">
        <v>84</v>
      </c>
      <c r="D104" s="43">
        <f>D95-D96</f>
        <v>33</v>
      </c>
      <c r="E104" s="12" t="s">
        <v>84</v>
      </c>
    </row>
    <row r="105" spans="1:5" x14ac:dyDescent="0.25">
      <c r="A105" s="186" t="s">
        <v>73</v>
      </c>
      <c r="B105" s="182" t="s">
        <v>4</v>
      </c>
      <c r="C105" s="174">
        <v>19</v>
      </c>
      <c r="D105" s="175">
        <v>31</v>
      </c>
      <c r="E105" s="8">
        <f>C105/D105</f>
        <v>0.61290322580645162</v>
      </c>
    </row>
    <row r="106" spans="1:5" x14ac:dyDescent="0.25">
      <c r="A106" s="187"/>
      <c r="B106" s="183" t="s">
        <v>5</v>
      </c>
      <c r="C106" s="44" t="s">
        <v>85</v>
      </c>
      <c r="D106" s="45" t="s">
        <v>85</v>
      </c>
      <c r="E106" s="9" t="s">
        <v>84</v>
      </c>
    </row>
    <row r="107" spans="1:5" x14ac:dyDescent="0.25">
      <c r="A107" s="187"/>
      <c r="B107" s="183" t="s">
        <v>6</v>
      </c>
      <c r="C107" s="44">
        <v>12</v>
      </c>
      <c r="D107" s="45">
        <v>13</v>
      </c>
      <c r="E107" s="9">
        <f t="shared" ref="E106:E111" si="4">C107/D107</f>
        <v>0.92307692307692313</v>
      </c>
    </row>
    <row r="108" spans="1:5" x14ac:dyDescent="0.25">
      <c r="A108" s="187"/>
      <c r="B108" s="183" t="s">
        <v>7</v>
      </c>
      <c r="C108" s="44"/>
      <c r="D108" s="45"/>
      <c r="E108" s="9"/>
    </row>
    <row r="109" spans="1:5" x14ac:dyDescent="0.25">
      <c r="A109" s="187"/>
      <c r="B109" s="183" t="s">
        <v>8</v>
      </c>
      <c r="C109" s="44"/>
      <c r="D109" s="45"/>
      <c r="E109" s="9"/>
    </row>
    <row r="110" spans="1:5" x14ac:dyDescent="0.25">
      <c r="A110" s="187"/>
      <c r="B110" s="183" t="s">
        <v>9</v>
      </c>
      <c r="C110" s="44"/>
      <c r="D110" s="45"/>
      <c r="E110" s="9"/>
    </row>
    <row r="111" spans="1:5" x14ac:dyDescent="0.25">
      <c r="A111" s="187"/>
      <c r="B111" s="183" t="s">
        <v>10</v>
      </c>
      <c r="C111" s="44"/>
      <c r="D111" s="45"/>
      <c r="E111" s="9"/>
    </row>
    <row r="112" spans="1:5" x14ac:dyDescent="0.25">
      <c r="A112" s="187"/>
      <c r="B112" s="184" t="s">
        <v>21</v>
      </c>
      <c r="C112" s="7">
        <f>C$172</f>
        <v>547</v>
      </c>
      <c r="D112" s="6">
        <f>D$172</f>
        <v>935</v>
      </c>
      <c r="E112" s="10">
        <f>E$172</f>
        <v>0.58502673796791449</v>
      </c>
    </row>
    <row r="113" spans="1:5" x14ac:dyDescent="0.25">
      <c r="A113" s="187"/>
      <c r="B113" s="147" t="s">
        <v>16</v>
      </c>
      <c r="C113" s="44">
        <f>C105-C107</f>
        <v>7</v>
      </c>
      <c r="D113" s="45">
        <f>D105-D107</f>
        <v>18</v>
      </c>
      <c r="E113" s="11">
        <f>E105-E107</f>
        <v>-0.3101736972704715</v>
      </c>
    </row>
    <row r="114" spans="1:5" ht="15.75" thickBot="1" x14ac:dyDescent="0.3">
      <c r="A114" s="188"/>
      <c r="B114" s="185" t="s">
        <v>17</v>
      </c>
      <c r="C114" s="42" t="s">
        <v>84</v>
      </c>
      <c r="D114" s="43" t="s">
        <v>84</v>
      </c>
      <c r="E114" s="12" t="s">
        <v>84</v>
      </c>
    </row>
    <row r="115" spans="1:5" x14ac:dyDescent="0.25">
      <c r="A115" s="189" t="s">
        <v>28</v>
      </c>
      <c r="B115" s="182" t="s">
        <v>4</v>
      </c>
      <c r="C115" s="174">
        <v>34</v>
      </c>
      <c r="D115" s="175">
        <v>43</v>
      </c>
      <c r="E115" s="8">
        <f>C115/D115</f>
        <v>0.79069767441860461</v>
      </c>
    </row>
    <row r="116" spans="1:5" x14ac:dyDescent="0.25">
      <c r="A116" s="190"/>
      <c r="B116" s="183" t="s">
        <v>5</v>
      </c>
      <c r="C116" s="44">
        <v>10</v>
      </c>
      <c r="D116" s="45">
        <v>10</v>
      </c>
      <c r="E116" s="9">
        <f t="shared" ref="E116:E121" si="5">C116/D116</f>
        <v>1</v>
      </c>
    </row>
    <row r="117" spans="1:5" x14ac:dyDescent="0.25">
      <c r="A117" s="190"/>
      <c r="B117" s="183" t="s">
        <v>6</v>
      </c>
      <c r="C117" s="44">
        <v>15</v>
      </c>
      <c r="D117" s="45">
        <v>23</v>
      </c>
      <c r="E117" s="9">
        <f t="shared" si="5"/>
        <v>0.65217391304347827</v>
      </c>
    </row>
    <row r="118" spans="1:5" x14ac:dyDescent="0.25">
      <c r="A118" s="190"/>
      <c r="B118" s="183" t="s">
        <v>7</v>
      </c>
      <c r="C118" s="44" t="s">
        <v>85</v>
      </c>
      <c r="D118" s="45" t="s">
        <v>85</v>
      </c>
      <c r="E118" s="9" t="s">
        <v>84</v>
      </c>
    </row>
    <row r="119" spans="1:5" x14ac:dyDescent="0.25">
      <c r="A119" s="190"/>
      <c r="B119" s="183" t="s">
        <v>8</v>
      </c>
      <c r="C119" s="44" t="s">
        <v>85</v>
      </c>
      <c r="D119" s="45" t="s">
        <v>85</v>
      </c>
      <c r="E119" s="9" t="s">
        <v>84</v>
      </c>
    </row>
    <row r="120" spans="1:5" x14ac:dyDescent="0.25">
      <c r="A120" s="190"/>
      <c r="B120" s="183" t="s">
        <v>9</v>
      </c>
      <c r="C120" s="44"/>
      <c r="D120" s="45"/>
      <c r="E120" s="9"/>
    </row>
    <row r="121" spans="1:5" x14ac:dyDescent="0.25">
      <c r="A121" s="190"/>
      <c r="B121" s="183" t="s">
        <v>10</v>
      </c>
      <c r="C121" s="44"/>
      <c r="D121" s="45"/>
      <c r="E121" s="9"/>
    </row>
    <row r="122" spans="1:5" x14ac:dyDescent="0.25">
      <c r="A122" s="190"/>
      <c r="B122" s="184" t="s">
        <v>21</v>
      </c>
      <c r="C122" s="7">
        <f>C$172</f>
        <v>547</v>
      </c>
      <c r="D122" s="6">
        <f>D$172</f>
        <v>935</v>
      </c>
      <c r="E122" s="10">
        <f>E$172</f>
        <v>0.58502673796791449</v>
      </c>
    </row>
    <row r="123" spans="1:5" x14ac:dyDescent="0.25">
      <c r="A123" s="190"/>
      <c r="B123" s="147" t="s">
        <v>16</v>
      </c>
      <c r="C123" s="44">
        <f>C115-C117</f>
        <v>19</v>
      </c>
      <c r="D123" s="45">
        <f>D115-D117</f>
        <v>20</v>
      </c>
      <c r="E123" s="11">
        <f>E115-E117</f>
        <v>0.13852376137512634</v>
      </c>
    </row>
    <row r="124" spans="1:5" ht="15.75" thickBot="1" x14ac:dyDescent="0.3">
      <c r="A124" s="191"/>
      <c r="B124" s="185" t="s">
        <v>17</v>
      </c>
      <c r="C124" s="42">
        <f>C115-C116</f>
        <v>24</v>
      </c>
      <c r="D124" s="43">
        <f>D115-D116</f>
        <v>33</v>
      </c>
      <c r="E124" s="12">
        <f>E115-E116</f>
        <v>-0.20930232558139539</v>
      </c>
    </row>
    <row r="125" spans="1:5" x14ac:dyDescent="0.25">
      <c r="A125" s="186" t="s">
        <v>29</v>
      </c>
      <c r="B125" s="182" t="s">
        <v>4</v>
      </c>
      <c r="C125" s="174" t="s">
        <v>85</v>
      </c>
      <c r="D125" s="175">
        <v>16</v>
      </c>
      <c r="E125" s="8" t="s">
        <v>84</v>
      </c>
    </row>
    <row r="126" spans="1:5" x14ac:dyDescent="0.25">
      <c r="A126" s="187"/>
      <c r="B126" s="183" t="s">
        <v>5</v>
      </c>
      <c r="C126" s="44" t="s">
        <v>85</v>
      </c>
      <c r="D126" s="45" t="s">
        <v>85</v>
      </c>
      <c r="E126" s="9" t="s">
        <v>84</v>
      </c>
    </row>
    <row r="127" spans="1:5" x14ac:dyDescent="0.25">
      <c r="A127" s="187"/>
      <c r="B127" s="183" t="s">
        <v>6</v>
      </c>
      <c r="C127" s="44" t="s">
        <v>85</v>
      </c>
      <c r="D127" s="45" t="s">
        <v>85</v>
      </c>
      <c r="E127" s="9" t="s">
        <v>84</v>
      </c>
    </row>
    <row r="128" spans="1:5" x14ac:dyDescent="0.25">
      <c r="A128" s="187"/>
      <c r="B128" s="183" t="s">
        <v>7</v>
      </c>
      <c r="C128" s="44" t="s">
        <v>85</v>
      </c>
      <c r="D128" s="45" t="s">
        <v>85</v>
      </c>
      <c r="E128" s="9" t="s">
        <v>84</v>
      </c>
    </row>
    <row r="129" spans="1:5" x14ac:dyDescent="0.25">
      <c r="A129" s="187"/>
      <c r="B129" s="183" t="s">
        <v>8</v>
      </c>
      <c r="C129" s="44" t="s">
        <v>85</v>
      </c>
      <c r="D129" s="45" t="s">
        <v>85</v>
      </c>
      <c r="E129" s="9" t="s">
        <v>84</v>
      </c>
    </row>
    <row r="130" spans="1:5" x14ac:dyDescent="0.25">
      <c r="A130" s="187"/>
      <c r="B130" s="183" t="s">
        <v>9</v>
      </c>
      <c r="C130" s="44"/>
      <c r="D130" s="45"/>
      <c r="E130" s="9"/>
    </row>
    <row r="131" spans="1:5" x14ac:dyDescent="0.25">
      <c r="A131" s="187"/>
      <c r="B131" s="183" t="s">
        <v>10</v>
      </c>
      <c r="C131" s="44"/>
      <c r="D131" s="45"/>
      <c r="E131" s="9"/>
    </row>
    <row r="132" spans="1:5" x14ac:dyDescent="0.25">
      <c r="A132" s="187"/>
      <c r="B132" s="184" t="s">
        <v>21</v>
      </c>
      <c r="C132" s="7">
        <f>C$172</f>
        <v>547</v>
      </c>
      <c r="D132" s="6">
        <f>D$172</f>
        <v>935</v>
      </c>
      <c r="E132" s="10">
        <f>E$172</f>
        <v>0.58502673796791449</v>
      </c>
    </row>
    <row r="133" spans="1:5" x14ac:dyDescent="0.25">
      <c r="A133" s="187"/>
      <c r="B133" s="147" t="s">
        <v>16</v>
      </c>
      <c r="C133" s="44" t="s">
        <v>84</v>
      </c>
      <c r="D133" s="45" t="s">
        <v>84</v>
      </c>
      <c r="E133" s="11" t="s">
        <v>84</v>
      </c>
    </row>
    <row r="134" spans="1:5" ht="15.75" thickBot="1" x14ac:dyDescent="0.3">
      <c r="A134" s="188"/>
      <c r="B134" s="185" t="s">
        <v>17</v>
      </c>
      <c r="C134" s="42" t="s">
        <v>84</v>
      </c>
      <c r="D134" s="43" t="s">
        <v>84</v>
      </c>
      <c r="E134" s="12" t="s">
        <v>84</v>
      </c>
    </row>
    <row r="135" spans="1:5" x14ac:dyDescent="0.25">
      <c r="A135" s="189" t="s">
        <v>74</v>
      </c>
      <c r="B135" s="182" t="s">
        <v>4</v>
      </c>
      <c r="C135" s="174"/>
      <c r="D135" s="175"/>
      <c r="E135" s="8"/>
    </row>
    <row r="136" spans="1:5" x14ac:dyDescent="0.25">
      <c r="A136" s="190"/>
      <c r="B136" s="183" t="s">
        <v>5</v>
      </c>
      <c r="C136" s="44" t="s">
        <v>85</v>
      </c>
      <c r="D136" s="45" t="s">
        <v>85</v>
      </c>
      <c r="E136" s="9" t="s">
        <v>84</v>
      </c>
    </row>
    <row r="137" spans="1:5" x14ac:dyDescent="0.25">
      <c r="A137" s="190"/>
      <c r="B137" s="183" t="s">
        <v>6</v>
      </c>
      <c r="C137" s="44" t="s">
        <v>85</v>
      </c>
      <c r="D137" s="45" t="s">
        <v>85</v>
      </c>
      <c r="E137" s="9" t="s">
        <v>84</v>
      </c>
    </row>
    <row r="138" spans="1:5" x14ac:dyDescent="0.25">
      <c r="A138" s="190"/>
      <c r="B138" s="183" t="s">
        <v>7</v>
      </c>
      <c r="C138" s="44"/>
      <c r="D138" s="45"/>
      <c r="E138" s="9"/>
    </row>
    <row r="139" spans="1:5" x14ac:dyDescent="0.25">
      <c r="A139" s="190"/>
      <c r="B139" s="183" t="s">
        <v>8</v>
      </c>
      <c r="C139" s="44" t="s">
        <v>85</v>
      </c>
      <c r="D139" s="45" t="s">
        <v>85</v>
      </c>
      <c r="E139" s="9" t="s">
        <v>84</v>
      </c>
    </row>
    <row r="140" spans="1:5" x14ac:dyDescent="0.25">
      <c r="A140" s="190"/>
      <c r="B140" s="183" t="s">
        <v>9</v>
      </c>
      <c r="C140" s="44"/>
      <c r="D140" s="45"/>
      <c r="E140" s="9"/>
    </row>
    <row r="141" spans="1:5" x14ac:dyDescent="0.25">
      <c r="A141" s="190"/>
      <c r="B141" s="183" t="s">
        <v>10</v>
      </c>
      <c r="C141" s="44"/>
      <c r="D141" s="45"/>
      <c r="E141" s="9"/>
    </row>
    <row r="142" spans="1:5" x14ac:dyDescent="0.25">
      <c r="A142" s="190"/>
      <c r="B142" s="184" t="s">
        <v>21</v>
      </c>
      <c r="C142" s="7">
        <f>C$172</f>
        <v>547</v>
      </c>
      <c r="D142" s="6">
        <f>D$172</f>
        <v>935</v>
      </c>
      <c r="E142" s="10">
        <f>E$172</f>
        <v>0.58502673796791449</v>
      </c>
    </row>
    <row r="143" spans="1:5" x14ac:dyDescent="0.25">
      <c r="A143" s="190"/>
      <c r="B143" s="147" t="s">
        <v>16</v>
      </c>
      <c r="C143" s="44"/>
      <c r="D143" s="45"/>
      <c r="E143" s="40"/>
    </row>
    <row r="144" spans="1:5" ht="15.75" thickBot="1" x14ac:dyDescent="0.3">
      <c r="A144" s="191"/>
      <c r="B144" s="185" t="s">
        <v>17</v>
      </c>
      <c r="C144" s="42"/>
      <c r="D144" s="43"/>
      <c r="E144" s="12"/>
    </row>
    <row r="145" spans="1:5" ht="15" customHeight="1" x14ac:dyDescent="0.25">
      <c r="A145" s="186" t="s">
        <v>30</v>
      </c>
      <c r="B145" s="182" t="s">
        <v>4</v>
      </c>
      <c r="C145" s="174">
        <v>29</v>
      </c>
      <c r="D145" s="175">
        <v>46</v>
      </c>
      <c r="E145" s="8">
        <f>C145/D145</f>
        <v>0.63043478260869568</v>
      </c>
    </row>
    <row r="146" spans="1:5" x14ac:dyDescent="0.25">
      <c r="A146" s="187"/>
      <c r="B146" s="183" t="s">
        <v>5</v>
      </c>
      <c r="C146" s="44" t="s">
        <v>85</v>
      </c>
      <c r="D146" s="45" t="s">
        <v>85</v>
      </c>
      <c r="E146" s="9" t="s">
        <v>84</v>
      </c>
    </row>
    <row r="147" spans="1:5" x14ac:dyDescent="0.25">
      <c r="A147" s="187"/>
      <c r="B147" s="183" t="s">
        <v>6</v>
      </c>
      <c r="C147" s="44" t="s">
        <v>85</v>
      </c>
      <c r="D147" s="45" t="s">
        <v>85</v>
      </c>
      <c r="E147" s="9" t="s">
        <v>84</v>
      </c>
    </row>
    <row r="148" spans="1:5" x14ac:dyDescent="0.25">
      <c r="A148" s="187"/>
      <c r="B148" s="183" t="s">
        <v>7</v>
      </c>
      <c r="C148" s="44" t="s">
        <v>85</v>
      </c>
      <c r="D148" s="45" t="s">
        <v>85</v>
      </c>
      <c r="E148" s="9" t="s">
        <v>84</v>
      </c>
    </row>
    <row r="149" spans="1:5" x14ac:dyDescent="0.25">
      <c r="A149" s="187"/>
      <c r="B149" s="183" t="s">
        <v>8</v>
      </c>
      <c r="C149" s="44" t="s">
        <v>85</v>
      </c>
      <c r="D149" s="45" t="s">
        <v>85</v>
      </c>
      <c r="E149" s="9" t="s">
        <v>84</v>
      </c>
    </row>
    <row r="150" spans="1:5" x14ac:dyDescent="0.25">
      <c r="A150" s="187"/>
      <c r="B150" s="183" t="s">
        <v>9</v>
      </c>
      <c r="C150" s="44"/>
      <c r="D150" s="45"/>
      <c r="E150" s="9"/>
    </row>
    <row r="151" spans="1:5" x14ac:dyDescent="0.25">
      <c r="A151" s="187"/>
      <c r="B151" s="183" t="s">
        <v>10</v>
      </c>
      <c r="C151" s="44"/>
      <c r="D151" s="45"/>
      <c r="E151" s="9"/>
    </row>
    <row r="152" spans="1:5" x14ac:dyDescent="0.25">
      <c r="A152" s="187"/>
      <c r="B152" s="184" t="s">
        <v>21</v>
      </c>
      <c r="C152" s="7">
        <f>C$172</f>
        <v>547</v>
      </c>
      <c r="D152" s="6">
        <f>D$172</f>
        <v>935</v>
      </c>
      <c r="E152" s="10">
        <f>E$172</f>
        <v>0.58502673796791449</v>
      </c>
    </row>
    <row r="153" spans="1:5" x14ac:dyDescent="0.25">
      <c r="A153" s="187"/>
      <c r="B153" s="147" t="s">
        <v>16</v>
      </c>
      <c r="C153" s="44" t="s">
        <v>84</v>
      </c>
      <c r="D153" s="45" t="s">
        <v>84</v>
      </c>
      <c r="E153" s="11" t="s">
        <v>84</v>
      </c>
    </row>
    <row r="154" spans="1:5" ht="15.75" thickBot="1" x14ac:dyDescent="0.3">
      <c r="A154" s="188"/>
      <c r="B154" s="185" t="s">
        <v>17</v>
      </c>
      <c r="C154" s="42" t="s">
        <v>84</v>
      </c>
      <c r="D154" s="43" t="s">
        <v>84</v>
      </c>
      <c r="E154" s="12" t="s">
        <v>84</v>
      </c>
    </row>
    <row r="155" spans="1:5" ht="15" customHeight="1" x14ac:dyDescent="0.25">
      <c r="A155" s="189" t="s">
        <v>31</v>
      </c>
      <c r="B155" s="182" t="s">
        <v>4</v>
      </c>
      <c r="C155" s="174">
        <v>12</v>
      </c>
      <c r="D155" s="175">
        <v>20</v>
      </c>
      <c r="E155" s="8">
        <f>C155/D155</f>
        <v>0.6</v>
      </c>
    </row>
    <row r="156" spans="1:5" x14ac:dyDescent="0.25">
      <c r="A156" s="190"/>
      <c r="B156" s="183" t="s">
        <v>5</v>
      </c>
      <c r="C156" s="44" t="s">
        <v>85</v>
      </c>
      <c r="D156" s="45">
        <v>14</v>
      </c>
      <c r="E156" s="9" t="s">
        <v>84</v>
      </c>
    </row>
    <row r="157" spans="1:5" x14ac:dyDescent="0.25">
      <c r="A157" s="190"/>
      <c r="B157" s="183" t="s">
        <v>6</v>
      </c>
      <c r="C157" s="44">
        <v>13</v>
      </c>
      <c r="D157" s="45">
        <v>29</v>
      </c>
      <c r="E157" s="9">
        <f t="shared" ref="E156:E161" si="6">C157/D157</f>
        <v>0.44827586206896552</v>
      </c>
    </row>
    <row r="158" spans="1:5" x14ac:dyDescent="0.25">
      <c r="A158" s="190"/>
      <c r="B158" s="183" t="s">
        <v>7</v>
      </c>
      <c r="C158" s="44" t="s">
        <v>85</v>
      </c>
      <c r="D158" s="45" t="s">
        <v>85</v>
      </c>
      <c r="E158" s="9" t="s">
        <v>84</v>
      </c>
    </row>
    <row r="159" spans="1:5" x14ac:dyDescent="0.25">
      <c r="A159" s="190"/>
      <c r="B159" s="183" t="s">
        <v>8</v>
      </c>
      <c r="C159" s="44" t="s">
        <v>85</v>
      </c>
      <c r="D159" s="45" t="s">
        <v>85</v>
      </c>
      <c r="E159" s="9" t="s">
        <v>84</v>
      </c>
    </row>
    <row r="160" spans="1:5" x14ac:dyDescent="0.25">
      <c r="A160" s="190"/>
      <c r="B160" s="183" t="s">
        <v>9</v>
      </c>
      <c r="C160" s="44"/>
      <c r="D160" s="45"/>
      <c r="E160" s="9"/>
    </row>
    <row r="161" spans="1:5" x14ac:dyDescent="0.25">
      <c r="A161" s="190"/>
      <c r="B161" s="183" t="s">
        <v>10</v>
      </c>
      <c r="C161" s="44"/>
      <c r="D161" s="45"/>
      <c r="E161" s="9"/>
    </row>
    <row r="162" spans="1:5" x14ac:dyDescent="0.25">
      <c r="A162" s="190"/>
      <c r="B162" s="184" t="s">
        <v>21</v>
      </c>
      <c r="C162" s="7">
        <f>C$172</f>
        <v>547</v>
      </c>
      <c r="D162" s="6">
        <f>D$172</f>
        <v>935</v>
      </c>
      <c r="E162" s="10">
        <f>E$172</f>
        <v>0.58502673796791449</v>
      </c>
    </row>
    <row r="163" spans="1:5" x14ac:dyDescent="0.25">
      <c r="A163" s="190"/>
      <c r="B163" s="147" t="s">
        <v>16</v>
      </c>
      <c r="C163" s="44">
        <f>C155-C157</f>
        <v>-1</v>
      </c>
      <c r="D163" s="45">
        <f>D155-D157</f>
        <v>-9</v>
      </c>
      <c r="E163" s="11">
        <f>E155-E157</f>
        <v>0.15172413793103445</v>
      </c>
    </row>
    <row r="164" spans="1:5" ht="15.75" thickBot="1" x14ac:dyDescent="0.3">
      <c r="A164" s="191"/>
      <c r="B164" s="185" t="s">
        <v>17</v>
      </c>
      <c r="C164" s="42" t="s">
        <v>84</v>
      </c>
      <c r="D164" s="43">
        <f>D155-D156</f>
        <v>6</v>
      </c>
      <c r="E164" s="12" t="s">
        <v>84</v>
      </c>
    </row>
    <row r="165" spans="1:5" ht="15" customHeight="1" x14ac:dyDescent="0.25">
      <c r="A165" s="186" t="s">
        <v>32</v>
      </c>
      <c r="B165" s="182" t="s">
        <v>4</v>
      </c>
      <c r="C165" s="174">
        <v>299</v>
      </c>
      <c r="D165" s="175">
        <v>477</v>
      </c>
      <c r="E165" s="8">
        <f>C165/D165</f>
        <v>0.62683438155136273</v>
      </c>
    </row>
    <row r="166" spans="1:5" x14ac:dyDescent="0.25">
      <c r="A166" s="187"/>
      <c r="B166" s="183" t="s">
        <v>5</v>
      </c>
      <c r="C166" s="44">
        <v>123</v>
      </c>
      <c r="D166" s="45">
        <v>216</v>
      </c>
      <c r="E166" s="9">
        <f t="shared" ref="E166:E171" si="7">C166/D166</f>
        <v>0.56944444444444442</v>
      </c>
    </row>
    <row r="167" spans="1:5" x14ac:dyDescent="0.25">
      <c r="A167" s="187"/>
      <c r="B167" s="183" t="s">
        <v>6</v>
      </c>
      <c r="C167" s="44">
        <v>95</v>
      </c>
      <c r="D167" s="45">
        <v>182</v>
      </c>
      <c r="E167" s="9">
        <f t="shared" si="7"/>
        <v>0.52197802197802201</v>
      </c>
    </row>
    <row r="168" spans="1:5" x14ac:dyDescent="0.25">
      <c r="A168" s="187"/>
      <c r="B168" s="183" t="s">
        <v>7</v>
      </c>
      <c r="C168" s="44">
        <v>18</v>
      </c>
      <c r="D168" s="45">
        <v>41</v>
      </c>
      <c r="E168" s="9">
        <f t="shared" si="7"/>
        <v>0.43902439024390244</v>
      </c>
    </row>
    <row r="169" spans="1:5" x14ac:dyDescent="0.25">
      <c r="A169" s="187"/>
      <c r="B169" s="183" t="s">
        <v>8</v>
      </c>
      <c r="C169" s="44" t="s">
        <v>85</v>
      </c>
      <c r="D169" s="45">
        <v>16</v>
      </c>
      <c r="E169" s="9" t="s">
        <v>84</v>
      </c>
    </row>
    <row r="170" spans="1:5" x14ac:dyDescent="0.25">
      <c r="A170" s="187"/>
      <c r="B170" s="183" t="s">
        <v>9</v>
      </c>
      <c r="C170" s="44" t="s">
        <v>85</v>
      </c>
      <c r="D170" s="45" t="s">
        <v>85</v>
      </c>
      <c r="E170" s="9" t="s">
        <v>84</v>
      </c>
    </row>
    <row r="171" spans="1:5" x14ac:dyDescent="0.25">
      <c r="A171" s="187"/>
      <c r="B171" s="183" t="s">
        <v>10</v>
      </c>
      <c r="C171" s="44" t="s">
        <v>85</v>
      </c>
      <c r="D171" s="45" t="s">
        <v>85</v>
      </c>
      <c r="E171" s="9" t="s">
        <v>84</v>
      </c>
    </row>
    <row r="172" spans="1:5" x14ac:dyDescent="0.25">
      <c r="A172" s="187"/>
      <c r="B172" s="184" t="s">
        <v>21</v>
      </c>
      <c r="C172" s="7">
        <v>547</v>
      </c>
      <c r="D172" s="6">
        <v>935</v>
      </c>
      <c r="E172" s="10">
        <f>C172/D172</f>
        <v>0.58502673796791449</v>
      </c>
    </row>
    <row r="173" spans="1:5" x14ac:dyDescent="0.25">
      <c r="A173" s="187"/>
      <c r="B173" s="147" t="s">
        <v>16</v>
      </c>
      <c r="C173" s="44">
        <f>C165-C167</f>
        <v>204</v>
      </c>
      <c r="D173" s="45">
        <f>D165-D167</f>
        <v>295</v>
      </c>
      <c r="E173" s="40">
        <f>E165-E167</f>
        <v>0.10485635957334072</v>
      </c>
    </row>
    <row r="174" spans="1:5" ht="15.75" thickBot="1" x14ac:dyDescent="0.3">
      <c r="A174" s="188"/>
      <c r="B174" s="193" t="s">
        <v>17</v>
      </c>
      <c r="C174" s="145">
        <f>C165-C166</f>
        <v>176</v>
      </c>
      <c r="D174" s="146">
        <f>D165-D166</f>
        <v>261</v>
      </c>
      <c r="E174" s="178">
        <f>E165-E166</f>
        <v>5.738993710691831E-2</v>
      </c>
    </row>
    <row r="175" spans="1:5" ht="15" customHeight="1" thickBot="1" x14ac:dyDescent="0.3">
      <c r="A175" s="179" t="s">
        <v>75</v>
      </c>
      <c r="B175" s="180"/>
      <c r="C175" s="180"/>
      <c r="D175" s="180"/>
      <c r="E175" s="181"/>
    </row>
    <row r="176" spans="1:5" ht="49.5" customHeight="1" thickBot="1" x14ac:dyDescent="0.3">
      <c r="A176" s="179" t="s">
        <v>34</v>
      </c>
      <c r="B176" s="180"/>
      <c r="C176" s="180"/>
      <c r="D176" s="180"/>
      <c r="E176" s="181"/>
    </row>
    <row r="177" spans="3:5" x14ac:dyDescent="0.25">
      <c r="C177" s="176"/>
      <c r="D177" s="176"/>
      <c r="E177"/>
    </row>
    <row r="178" spans="3:5" x14ac:dyDescent="0.25">
      <c r="C178" s="176"/>
      <c r="D178" s="176"/>
      <c r="E178"/>
    </row>
    <row r="179" spans="3:5" x14ac:dyDescent="0.25">
      <c r="C179" s="176"/>
      <c r="D179" s="176"/>
      <c r="E179"/>
    </row>
    <row r="180" spans="3:5" x14ac:dyDescent="0.25">
      <c r="C180" s="176"/>
      <c r="D180" s="176"/>
      <c r="E180"/>
    </row>
    <row r="181" spans="3:5" x14ac:dyDescent="0.25">
      <c r="C181" s="176"/>
      <c r="D181" s="176"/>
      <c r="E181"/>
    </row>
    <row r="182" spans="3:5" x14ac:dyDescent="0.25">
      <c r="C182" s="176"/>
      <c r="D182" s="176"/>
      <c r="E182"/>
    </row>
    <row r="183" spans="3:5" x14ac:dyDescent="0.25">
      <c r="C183" s="176"/>
      <c r="D183" s="176"/>
      <c r="E183"/>
    </row>
    <row r="184" spans="3:5" x14ac:dyDescent="0.25">
      <c r="C184" s="176"/>
      <c r="D184" s="176"/>
      <c r="E184"/>
    </row>
  </sheetData>
  <mergeCells count="22">
    <mergeCell ref="A175:E175"/>
    <mergeCell ref="A176:E176"/>
    <mergeCell ref="B1:B3"/>
    <mergeCell ref="C1:E3"/>
    <mergeCell ref="A35:A44"/>
    <mergeCell ref="A25:A34"/>
    <mergeCell ref="A15:A24"/>
    <mergeCell ref="A5:A14"/>
    <mergeCell ref="A1:A4"/>
    <mergeCell ref="A105:A114"/>
    <mergeCell ref="A95:A104"/>
    <mergeCell ref="A75:A84"/>
    <mergeCell ref="A65:A74"/>
    <mergeCell ref="A45:A54"/>
    <mergeCell ref="A55:A64"/>
    <mergeCell ref="A85:A94"/>
    <mergeCell ref="A165:A174"/>
    <mergeCell ref="A155:A164"/>
    <mergeCell ref="A145:A154"/>
    <mergeCell ref="A125:A134"/>
    <mergeCell ref="A115:A124"/>
    <mergeCell ref="A135:A144"/>
  </mergeCells>
  <conditionalFormatting sqref="B5:B11">
    <cfRule type="expression" dxfId="68" priority="306">
      <formula>MOD(ROW(),2)=0</formula>
    </cfRule>
  </conditionalFormatting>
  <conditionalFormatting sqref="B4">
    <cfRule type="expression" dxfId="67" priority="305">
      <formula>MOD(ROW(),2)=0</formula>
    </cfRule>
  </conditionalFormatting>
  <conditionalFormatting sqref="C4:E4 E5:E11">
    <cfRule type="expression" dxfId="66" priority="304">
      <formula>MOD(ROW(),2)=0</formula>
    </cfRule>
  </conditionalFormatting>
  <conditionalFormatting sqref="C5:D11">
    <cfRule type="expression" dxfId="65" priority="303">
      <formula>MOD(ROW(),2)=0</formula>
    </cfRule>
  </conditionalFormatting>
  <conditionalFormatting sqref="C13:E14">
    <cfRule type="expression" dxfId="64" priority="302">
      <formula>MOD(ROW(),2)=0</formula>
    </cfRule>
  </conditionalFormatting>
  <conditionalFormatting sqref="B15:B21">
    <cfRule type="expression" dxfId="63" priority="291">
      <formula>MOD(ROW(),2)=0</formula>
    </cfRule>
  </conditionalFormatting>
  <conditionalFormatting sqref="E15:E21">
    <cfRule type="expression" dxfId="62" priority="290">
      <formula>MOD(ROW(),2)=0</formula>
    </cfRule>
  </conditionalFormatting>
  <conditionalFormatting sqref="C15:D21">
    <cfRule type="expression" dxfId="61" priority="289">
      <formula>MOD(ROW(),2)=0</formula>
    </cfRule>
  </conditionalFormatting>
  <conditionalFormatting sqref="C23:E24">
    <cfRule type="expression" dxfId="60" priority="288">
      <formula>MOD(ROW(),2)=0</formula>
    </cfRule>
  </conditionalFormatting>
  <conditionalFormatting sqref="B25:B31">
    <cfRule type="expression" dxfId="59" priority="281">
      <formula>MOD(ROW(),2)=0</formula>
    </cfRule>
  </conditionalFormatting>
  <conditionalFormatting sqref="E25:E31">
    <cfRule type="expression" dxfId="58" priority="280">
      <formula>MOD(ROW(),2)=0</formula>
    </cfRule>
  </conditionalFormatting>
  <conditionalFormatting sqref="C25:D31">
    <cfRule type="expression" dxfId="57" priority="279">
      <formula>MOD(ROW(),2)=0</formula>
    </cfRule>
  </conditionalFormatting>
  <conditionalFormatting sqref="C33:E34">
    <cfRule type="expression" dxfId="56" priority="278">
      <formula>MOD(ROW(),2)=0</formula>
    </cfRule>
  </conditionalFormatting>
  <conditionalFormatting sqref="B35:B41">
    <cfRule type="expression" dxfId="55" priority="271">
      <formula>MOD(ROW(),2)=0</formula>
    </cfRule>
  </conditionalFormatting>
  <conditionalFormatting sqref="E35:E41">
    <cfRule type="expression" dxfId="54" priority="270">
      <formula>MOD(ROW(),2)=0</formula>
    </cfRule>
  </conditionalFormatting>
  <conditionalFormatting sqref="C35:D41">
    <cfRule type="expression" dxfId="53" priority="269">
      <formula>MOD(ROW(),2)=0</formula>
    </cfRule>
  </conditionalFormatting>
  <conditionalFormatting sqref="C43:E44">
    <cfRule type="expression" dxfId="52" priority="268">
      <formula>MOD(ROW(),2)=0</formula>
    </cfRule>
  </conditionalFormatting>
  <conditionalFormatting sqref="B45:B51">
    <cfRule type="expression" dxfId="51" priority="261">
      <formula>MOD(ROW(),2)=0</formula>
    </cfRule>
  </conditionalFormatting>
  <conditionalFormatting sqref="E45:E51">
    <cfRule type="expression" dxfId="50" priority="260">
      <formula>MOD(ROW(),2)=0</formula>
    </cfRule>
  </conditionalFormatting>
  <conditionalFormatting sqref="C45:D51">
    <cfRule type="expression" dxfId="49" priority="259">
      <formula>MOD(ROW(),2)=0</formula>
    </cfRule>
  </conditionalFormatting>
  <conditionalFormatting sqref="C53:E54">
    <cfRule type="expression" dxfId="48" priority="258">
      <formula>MOD(ROW(),2)=0</formula>
    </cfRule>
  </conditionalFormatting>
  <conditionalFormatting sqref="B65:B71">
    <cfRule type="expression" dxfId="47" priority="251">
      <formula>MOD(ROW(),2)=0</formula>
    </cfRule>
  </conditionalFormatting>
  <conditionalFormatting sqref="E65:E71">
    <cfRule type="expression" dxfId="46" priority="250">
      <formula>MOD(ROW(),2)=0</formula>
    </cfRule>
  </conditionalFormatting>
  <conditionalFormatting sqref="C65:D71">
    <cfRule type="expression" dxfId="45" priority="249">
      <formula>MOD(ROW(),2)=0</formula>
    </cfRule>
  </conditionalFormatting>
  <conditionalFormatting sqref="C73:E74">
    <cfRule type="expression" dxfId="44" priority="248">
      <formula>MOD(ROW(),2)=0</formula>
    </cfRule>
  </conditionalFormatting>
  <conditionalFormatting sqref="B75:B81">
    <cfRule type="expression" dxfId="43" priority="241">
      <formula>MOD(ROW(),2)=0</formula>
    </cfRule>
  </conditionalFormatting>
  <conditionalFormatting sqref="E75:E81">
    <cfRule type="expression" dxfId="42" priority="240">
      <formula>MOD(ROW(),2)=0</formula>
    </cfRule>
  </conditionalFormatting>
  <conditionalFormatting sqref="C75:D81">
    <cfRule type="expression" dxfId="41" priority="239">
      <formula>MOD(ROW(),2)=0</formula>
    </cfRule>
  </conditionalFormatting>
  <conditionalFormatting sqref="C83:E84">
    <cfRule type="expression" dxfId="40" priority="238">
      <formula>MOD(ROW(),2)=0</formula>
    </cfRule>
  </conditionalFormatting>
  <conditionalFormatting sqref="B95:B101">
    <cfRule type="expression" dxfId="39" priority="231">
      <formula>MOD(ROW(),2)=0</formula>
    </cfRule>
  </conditionalFormatting>
  <conditionalFormatting sqref="E95:E101">
    <cfRule type="expression" dxfId="38" priority="230">
      <formula>MOD(ROW(),2)=0</formula>
    </cfRule>
  </conditionalFormatting>
  <conditionalFormatting sqref="C95:D101">
    <cfRule type="expression" dxfId="37" priority="229">
      <formula>MOD(ROW(),2)=0</formula>
    </cfRule>
  </conditionalFormatting>
  <conditionalFormatting sqref="C103:E104">
    <cfRule type="expression" dxfId="36" priority="228">
      <formula>MOD(ROW(),2)=0</formula>
    </cfRule>
  </conditionalFormatting>
  <conditionalFormatting sqref="B105:B111">
    <cfRule type="expression" dxfId="35" priority="221">
      <formula>MOD(ROW(),2)=0</formula>
    </cfRule>
  </conditionalFormatting>
  <conditionalFormatting sqref="E105:E111">
    <cfRule type="expression" dxfId="34" priority="220">
      <formula>MOD(ROW(),2)=0</formula>
    </cfRule>
  </conditionalFormatting>
  <conditionalFormatting sqref="C105:D111">
    <cfRule type="expression" dxfId="33" priority="219">
      <formula>MOD(ROW(),2)=0</formula>
    </cfRule>
  </conditionalFormatting>
  <conditionalFormatting sqref="C113:E114">
    <cfRule type="expression" dxfId="32" priority="218">
      <formula>MOD(ROW(),2)=0</formula>
    </cfRule>
  </conditionalFormatting>
  <conditionalFormatting sqref="B115:B121">
    <cfRule type="expression" dxfId="31" priority="211">
      <formula>MOD(ROW(),2)=0</formula>
    </cfRule>
  </conditionalFormatting>
  <conditionalFormatting sqref="E115:E121">
    <cfRule type="expression" dxfId="30" priority="210">
      <formula>MOD(ROW(),2)=0</formula>
    </cfRule>
  </conditionalFormatting>
  <conditionalFormatting sqref="C115:D121">
    <cfRule type="expression" dxfId="29" priority="209">
      <formula>MOD(ROW(),2)=0</formula>
    </cfRule>
  </conditionalFormatting>
  <conditionalFormatting sqref="C123:E124">
    <cfRule type="expression" dxfId="28" priority="208">
      <formula>MOD(ROW(),2)=0</formula>
    </cfRule>
  </conditionalFormatting>
  <conditionalFormatting sqref="B125:B131">
    <cfRule type="expression" dxfId="27" priority="201">
      <formula>MOD(ROW(),2)=0</formula>
    </cfRule>
  </conditionalFormatting>
  <conditionalFormatting sqref="E125:E131">
    <cfRule type="expression" dxfId="26" priority="200">
      <formula>MOD(ROW(),2)=0</formula>
    </cfRule>
  </conditionalFormatting>
  <conditionalFormatting sqref="C125:D131">
    <cfRule type="expression" dxfId="25" priority="199">
      <formula>MOD(ROW(),2)=0</formula>
    </cfRule>
  </conditionalFormatting>
  <conditionalFormatting sqref="C133:E134">
    <cfRule type="expression" dxfId="24" priority="198">
      <formula>MOD(ROW(),2)=0</formula>
    </cfRule>
  </conditionalFormatting>
  <conditionalFormatting sqref="B145:B151">
    <cfRule type="expression" dxfId="23" priority="191">
      <formula>MOD(ROW(),2)=0</formula>
    </cfRule>
  </conditionalFormatting>
  <conditionalFormatting sqref="E145:E151">
    <cfRule type="expression" dxfId="22" priority="190">
      <formula>MOD(ROW(),2)=0</formula>
    </cfRule>
  </conditionalFormatting>
  <conditionalFormatting sqref="C145:D151">
    <cfRule type="expression" dxfId="21" priority="189">
      <formula>MOD(ROW(),2)=0</formula>
    </cfRule>
  </conditionalFormatting>
  <conditionalFormatting sqref="C153:E154">
    <cfRule type="expression" dxfId="20" priority="188">
      <formula>MOD(ROW(),2)=0</formula>
    </cfRule>
  </conditionalFormatting>
  <conditionalFormatting sqref="B155:B161">
    <cfRule type="expression" dxfId="19" priority="181">
      <formula>MOD(ROW(),2)=0</formula>
    </cfRule>
  </conditionalFormatting>
  <conditionalFormatting sqref="E155:E161">
    <cfRule type="expression" dxfId="18" priority="180">
      <formula>MOD(ROW(),2)=0</formula>
    </cfRule>
  </conditionalFormatting>
  <conditionalFormatting sqref="C155:D161">
    <cfRule type="expression" dxfId="17" priority="179">
      <formula>MOD(ROW(),2)=0</formula>
    </cfRule>
  </conditionalFormatting>
  <conditionalFormatting sqref="C163:E164">
    <cfRule type="expression" dxfId="16" priority="178">
      <formula>MOD(ROW(),2)=0</formula>
    </cfRule>
  </conditionalFormatting>
  <conditionalFormatting sqref="B165:B171">
    <cfRule type="expression" dxfId="15" priority="171">
      <formula>MOD(ROW(),2)=0</formula>
    </cfRule>
  </conditionalFormatting>
  <conditionalFormatting sqref="E165:E171">
    <cfRule type="expression" dxfId="14" priority="170">
      <formula>MOD(ROW(),2)=0</formula>
    </cfRule>
  </conditionalFormatting>
  <conditionalFormatting sqref="C165:D171">
    <cfRule type="expression" dxfId="13" priority="169">
      <formula>MOD(ROW(),2)=0</formula>
    </cfRule>
  </conditionalFormatting>
  <conditionalFormatting sqref="C173:E174">
    <cfRule type="expression" dxfId="12" priority="168">
      <formula>MOD(ROW(),2)=0</formula>
    </cfRule>
  </conditionalFormatting>
  <conditionalFormatting sqref="B55:B61">
    <cfRule type="expression" dxfId="11" priority="16">
      <formula>MOD(ROW(),2)=0</formula>
    </cfRule>
  </conditionalFormatting>
  <conditionalFormatting sqref="E55:E61">
    <cfRule type="expression" dxfId="10" priority="15">
      <formula>MOD(ROW(),2)=0</formula>
    </cfRule>
  </conditionalFormatting>
  <conditionalFormatting sqref="C55:D61">
    <cfRule type="expression" dxfId="9" priority="14">
      <formula>MOD(ROW(),2)=0</formula>
    </cfRule>
  </conditionalFormatting>
  <conditionalFormatting sqref="C63:E64">
    <cfRule type="expression" dxfId="8" priority="13">
      <formula>MOD(ROW(),2)=0</formula>
    </cfRule>
  </conditionalFormatting>
  <conditionalFormatting sqref="B85:B91">
    <cfRule type="expression" dxfId="7" priority="12">
      <formula>MOD(ROW(),2)=0</formula>
    </cfRule>
  </conditionalFormatting>
  <conditionalFormatting sqref="E85:E91">
    <cfRule type="expression" dxfId="6" priority="11">
      <formula>MOD(ROW(),2)=0</formula>
    </cfRule>
  </conditionalFormatting>
  <conditionalFormatting sqref="C85:D91">
    <cfRule type="expression" dxfId="5" priority="10">
      <formula>MOD(ROW(),2)=0</formula>
    </cfRule>
  </conditionalFormatting>
  <conditionalFormatting sqref="C93:E94">
    <cfRule type="expression" dxfId="4" priority="9">
      <formula>MOD(ROW(),2)=0</formula>
    </cfRule>
  </conditionalFormatting>
  <conditionalFormatting sqref="B135:B141">
    <cfRule type="expression" dxfId="3" priority="8">
      <formula>MOD(ROW(),2)=0</formula>
    </cfRule>
  </conditionalFormatting>
  <conditionalFormatting sqref="E135:E141">
    <cfRule type="expression" dxfId="2" priority="7">
      <formula>MOD(ROW(),2)=0</formula>
    </cfRule>
  </conditionalFormatting>
  <conditionalFormatting sqref="C135:D141">
    <cfRule type="expression" dxfId="1" priority="6">
      <formula>MOD(ROW(),2)=0</formula>
    </cfRule>
  </conditionalFormatting>
  <conditionalFormatting sqref="C143:E144">
    <cfRule type="expression" dxfId="0" priority="5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4" max="16383" man="1"/>
    <brk id="64" max="16383" man="1"/>
    <brk id="94" max="16383" man="1"/>
    <brk id="124" max="16383" man="1"/>
    <brk id="1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FLKRS Overall</vt:lpstr>
      <vt:lpstr>FLKRS By Elementary School</vt:lpstr>
      <vt:lpstr>'FLKRS By Elementary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2021-01-27T15:02:45Z</cp:lastPrinted>
  <dcterms:created xsi:type="dcterms:W3CDTF">2020-06-19T14:25:36Z</dcterms:created>
  <dcterms:modified xsi:type="dcterms:W3CDTF">2021-01-27T15:03:16Z</dcterms:modified>
</cp:coreProperties>
</file>